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40" windowHeight="8580" tabRatio="942" activeTab="0"/>
  </bookViews>
  <sheets>
    <sheet name="Main" sheetId="1" r:id="rId1"/>
    <sheet name="Theor Self Stress #1" sheetId="2" r:id="rId2"/>
    <sheet name="Theor Self Stress #2" sheetId="3" r:id="rId3"/>
    <sheet name="Theor Self Stress #3" sheetId="4" r:id="rId4"/>
    <sheet name="Elongations" sheetId="5" r:id="rId5"/>
    <sheet name="Forces" sheetId="6" r:id="rId6"/>
    <sheet name="Box Ten #1" sheetId="7" r:id="rId7"/>
    <sheet name="Box Ten #2" sheetId="8" r:id="rId8"/>
    <sheet name="Box Ten #3" sheetId="9" r:id="rId9"/>
    <sheet name="IBeam Ten #1" sheetId="10" r:id="rId10"/>
    <sheet name="IBeam Ten #2" sheetId="11" r:id="rId11"/>
    <sheet name="IBeam Ten #3" sheetId="12" r:id="rId12"/>
    <sheet name="Calibration" sheetId="13" r:id="rId13"/>
    <sheet name="Data" sheetId="14" r:id="rId14"/>
  </sheets>
  <externalReferences>
    <externalReference r:id="rId17"/>
  </externalReferences>
  <definedNames>
    <definedName name="DrapedStrands" localSheetId="12">'Calibration'!#REF!</definedName>
    <definedName name="DrapedStrands" localSheetId="13">'[1]Setup Bm Input'!$B$46</definedName>
    <definedName name="DrapedStrands" localSheetId="1">'Theor Self Stress #1'!#REF!</definedName>
    <definedName name="DrapedStrands" localSheetId="2">'Theor Self Stress #2'!#REF!</definedName>
    <definedName name="DrapedStrands" localSheetId="3">'Theor Self Stress #3'!#REF!</definedName>
    <definedName name="DrapedStrands">#REF!</definedName>
    <definedName name="_xlnm.Print_Area" localSheetId="6">'Box Ten #1'!$A$7:$O$71</definedName>
    <definedName name="_xlnm.Print_Area" localSheetId="7">'Box Ten #2'!$A$7:$O$71</definedName>
    <definedName name="_xlnm.Print_Area" localSheetId="8">'Box Ten #3'!$A$7:$O$71</definedName>
    <definedName name="_xlnm.Print_Area" localSheetId="12">'Calibration'!$A$7:$K$53</definedName>
    <definedName name="_xlnm.Print_Area" localSheetId="4">'Elongations'!$A$7:$K$81</definedName>
    <definedName name="_xlnm.Print_Area" localSheetId="5">'Forces'!$A$7:$I$62</definedName>
    <definedName name="_xlnm.Print_Area" localSheetId="9">'IBeam Ten #1'!$A$7:$O$81</definedName>
    <definedName name="_xlnm.Print_Area" localSheetId="10">'IBeam Ten #2'!$A$7:$O$81</definedName>
    <definedName name="_xlnm.Print_Area" localSheetId="11">'IBeam Ten #3'!$A$7:$O$81</definedName>
    <definedName name="_xlnm.Print_Area" localSheetId="0">'Main'!$A$1:$J$32</definedName>
    <definedName name="_xlnm.Print_Area" localSheetId="1">'Theor Self Stress #1'!$A$7:$K$53</definedName>
    <definedName name="_xlnm.Print_Area" localSheetId="2">'Theor Self Stress #2'!$A$7:$K$53</definedName>
    <definedName name="_xlnm.Print_Area" localSheetId="3">'Theor Self Stress #3'!$A$7:$K$53</definedName>
  </definedNames>
  <calcPr fullCalcOnLoad="1"/>
</workbook>
</file>

<file path=xl/sharedStrings.xml><?xml version="1.0" encoding="utf-8"?>
<sst xmlns="http://schemas.openxmlformats.org/spreadsheetml/2006/main" count="1945" uniqueCount="718">
  <si>
    <t>e = Basic strand elongation without corrections</t>
  </si>
  <si>
    <r>
      <t>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Elongation correction due to live end seating per strand</t>
    </r>
  </si>
  <si>
    <r>
      <t>e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Elongation correction due to dead end seating per strand</t>
    </r>
  </si>
  <si>
    <r>
      <t>e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0"/>
      </rPr>
      <t xml:space="preserve"> = Elongation correction due to other (Group I) per strand</t>
    </r>
  </si>
  <si>
    <r>
      <t>e</t>
    </r>
    <r>
      <rPr>
        <vertAlign val="subscript"/>
        <sz val="10"/>
        <rFont val="Arial"/>
        <family val="2"/>
      </rPr>
      <t>OII</t>
    </r>
    <r>
      <rPr>
        <sz val="10"/>
        <rFont val="Arial"/>
        <family val="0"/>
      </rPr>
      <t xml:space="preserve"> = Elongation correction due to other (Group II) per strand</t>
    </r>
  </si>
  <si>
    <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Total elongation correction for Group I losses per strand</t>
    </r>
  </si>
  <si>
    <r>
      <t>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= Total elongation correction for Group II losses per strand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</si>
  <si>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Maximum permitted pulling force for a strand (80% F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</si>
  <si>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Force correction for live end seating per strand</t>
    </r>
  </si>
  <si>
    <r>
      <t>P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2"/>
      </rPr>
      <t xml:space="preserve"> = Force correction due to other (Group I) per strand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</si>
  <si>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force correction for Group I per strand</t>
    </r>
  </si>
  <si>
    <t xml:space="preserve">         Gross Range of Permitted Elongations (Fractional for English Units)</t>
  </si>
  <si>
    <t xml:space="preserve"> Net Range of Permitted Elongations (Fractional for English Units)</t>
  </si>
  <si>
    <t>**Input in Yellow Areas Only**</t>
  </si>
  <si>
    <t xml:space="preserve">e = </t>
  </si>
  <si>
    <t xml:space="preserve">Manufacturer: </t>
  </si>
  <si>
    <t xml:space="preserve">Inspector: </t>
  </si>
  <si>
    <t>Producers</t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</si>
  <si>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E</t>
    </r>
    <r>
      <rPr>
        <vertAlign val="subscript"/>
        <sz val="10"/>
        <rFont val="Arial"/>
        <family val="2"/>
      </rPr>
      <t>s</t>
    </r>
  </si>
  <si>
    <t>Yes</t>
  </si>
  <si>
    <t>No</t>
  </si>
  <si>
    <t>Correction</t>
  </si>
  <si>
    <r>
      <t>A</t>
    </r>
    <r>
      <rPr>
        <b/>
        <vertAlign val="subscript"/>
        <sz val="10"/>
        <rFont val="Arial"/>
        <family val="2"/>
      </rPr>
      <t>s</t>
    </r>
  </si>
  <si>
    <r>
      <t>E</t>
    </r>
    <r>
      <rPr>
        <b/>
        <vertAlign val="subscript"/>
        <sz val="10"/>
        <rFont val="Arial"/>
        <family val="2"/>
      </rPr>
      <t>s</t>
    </r>
  </si>
  <si>
    <t>Force</t>
  </si>
  <si>
    <r>
      <t>N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Total number of strands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</si>
  <si>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Cross sectional area of strand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</si>
  <si>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Modulus of elasticity of strand</t>
    </r>
  </si>
  <si>
    <r>
      <t>N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</si>
  <si>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t>Elongation</t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</si>
  <si>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Design plan load</t>
    </r>
  </si>
  <si>
    <r>
      <t>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Preload</t>
    </r>
  </si>
  <si>
    <t>Basic Elongation Data and Calculations</t>
  </si>
  <si>
    <t xml:space="preserve">Basic </t>
  </si>
  <si>
    <t xml:space="preserve">Design </t>
  </si>
  <si>
    <r>
      <t>P</t>
    </r>
    <r>
      <rPr>
        <b/>
        <vertAlign val="subscript"/>
        <sz val="10"/>
        <rFont val="Arial"/>
        <family val="2"/>
      </rPr>
      <t>i</t>
    </r>
  </si>
  <si>
    <t>Preload</t>
  </si>
  <si>
    <r>
      <t>e</t>
    </r>
    <r>
      <rPr>
        <b/>
        <vertAlign val="subscript"/>
        <sz val="10"/>
        <rFont val="Arial"/>
        <family val="2"/>
      </rPr>
      <t>L</t>
    </r>
  </si>
  <si>
    <r>
      <t>e</t>
    </r>
    <r>
      <rPr>
        <b/>
        <vertAlign val="subscript"/>
        <sz val="10"/>
        <rFont val="Arial"/>
        <family val="2"/>
      </rPr>
      <t>OI</t>
    </r>
  </si>
  <si>
    <r>
      <t>e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</si>
  <si>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>D</t>
    </r>
  </si>
  <si>
    <r>
      <t>e</t>
    </r>
    <r>
      <rPr>
        <b/>
        <vertAlign val="subscript"/>
        <sz val="10"/>
        <rFont val="Arial"/>
        <family val="2"/>
      </rPr>
      <t>OII</t>
    </r>
  </si>
  <si>
    <r>
      <t>e</t>
    </r>
    <r>
      <rPr>
        <b/>
        <vertAlign val="subscript"/>
        <sz val="10"/>
        <rFont val="Arial"/>
        <family val="2"/>
      </rPr>
      <t>II</t>
    </r>
  </si>
  <si>
    <t>Summary of Group I and II Elongation Corrections Gross and Net</t>
  </si>
  <si>
    <r>
      <t>e</t>
    </r>
    <r>
      <rPr>
        <b/>
        <vertAlign val="subscript"/>
        <sz val="10"/>
        <rFont val="Arial"/>
        <family val="2"/>
      </rPr>
      <t>CG</t>
    </r>
  </si>
  <si>
    <r>
      <t>e</t>
    </r>
    <r>
      <rPr>
        <b/>
        <vertAlign val="subscript"/>
        <sz val="10"/>
        <rFont val="Arial"/>
        <family val="2"/>
      </rPr>
      <t>CN</t>
    </r>
  </si>
  <si>
    <t>Permitted Gross and Net Ranges for Corrected Elongations</t>
  </si>
  <si>
    <r>
      <t>Min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0.97</t>
    </r>
  </si>
  <si>
    <r>
      <t>Min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0.95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</si>
  <si>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</si>
  <si>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</si>
  <si>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-5%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</si>
  <si>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+5%</t>
    </r>
  </si>
  <si>
    <t xml:space="preserve">          Straight Strands</t>
  </si>
  <si>
    <r>
      <t>Max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1.03 </t>
    </r>
  </si>
  <si>
    <r>
      <t>Max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1.05 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</si>
  <si>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</si>
  <si>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</si>
  <si>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CN</t>
    </r>
  </si>
  <si>
    <t>Calculations and Summary of Group I Force Corrections</t>
  </si>
  <si>
    <t>Live End Seating</t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</si>
  <si>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</si>
  <si>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Other</t>
  </si>
  <si>
    <t>Specifed by user</t>
  </si>
  <si>
    <r>
      <t>P</t>
    </r>
    <r>
      <rPr>
        <b/>
        <vertAlign val="subscript"/>
        <sz val="10"/>
        <rFont val="Arial"/>
        <family val="2"/>
      </rPr>
      <t>L</t>
    </r>
  </si>
  <si>
    <r>
      <t>P</t>
    </r>
    <r>
      <rPr>
        <b/>
        <vertAlign val="subscript"/>
        <sz val="10"/>
        <rFont val="Arial"/>
        <family val="2"/>
      </rPr>
      <t>OI</t>
    </r>
  </si>
  <si>
    <r>
      <t>P</t>
    </r>
    <r>
      <rPr>
        <b/>
        <vertAlign val="subscript"/>
        <sz val="10"/>
        <rFont val="Arial"/>
        <family val="2"/>
      </rPr>
      <t>T</t>
    </r>
  </si>
  <si>
    <t>Corrected Ld.</t>
  </si>
  <si>
    <t>Design Plan Ld.</t>
  </si>
  <si>
    <t>Permitted Ld.</t>
  </si>
  <si>
    <t>Perm. Ld.</t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</si>
  <si>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</si>
  <si>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i+T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</si>
  <si>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max</t>
    </r>
  </si>
  <si>
    <r>
      <t>e</t>
    </r>
    <r>
      <rPr>
        <vertAlign val="subscript"/>
        <sz val="10"/>
        <rFont val="Arial"/>
        <family val="2"/>
      </rPr>
      <t xml:space="preserve">CG </t>
    </r>
    <r>
      <rPr>
        <sz val="10"/>
        <rFont val="Arial"/>
        <family val="2"/>
      </rPr>
      <t>=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</si>
  <si>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</si>
  <si>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</si>
  <si>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Tot. Corr.</t>
  </si>
  <si>
    <t>Summary of Group I and Group II Elongation Corrections</t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</si>
  <si>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+ e</t>
    </r>
    <r>
      <rPr>
        <vertAlign val="subscript"/>
        <sz val="10"/>
        <rFont val="Arial"/>
        <family val="2"/>
      </rPr>
      <t>II</t>
    </r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</si>
  <si>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- e</t>
    </r>
    <r>
      <rPr>
        <vertAlign val="subscript"/>
        <sz val="10"/>
        <rFont val="Arial"/>
        <family val="2"/>
      </rPr>
      <t>L</t>
    </r>
  </si>
  <si>
    <t>Group I</t>
  </si>
  <si>
    <t>Total</t>
  </si>
  <si>
    <r>
      <t>P</t>
    </r>
    <r>
      <rPr>
        <vertAlign val="subscript"/>
        <sz val="10"/>
        <rFont val="Arial"/>
        <family val="2"/>
      </rPr>
      <t>i+T</t>
    </r>
    <r>
      <rPr>
        <sz val="10"/>
        <rFont val="Arial"/>
        <family val="2"/>
      </rPr>
      <t xml:space="preserve"> = Total corrected pulling force per strand</t>
    </r>
  </si>
  <si>
    <t>P/S #:</t>
  </si>
  <si>
    <t>Date Printed:</t>
  </si>
  <si>
    <t>Notes: Group I losses correct for load and elongation. Group II losses correct for elongation only.</t>
  </si>
  <si>
    <t>Corrected</t>
  </si>
  <si>
    <t xml:space="preserve">      Straight Strands</t>
  </si>
  <si>
    <t>e-5%</t>
  </si>
  <si>
    <t>e+5%</t>
  </si>
  <si>
    <t xml:space="preserve">          Draped Strands</t>
  </si>
  <si>
    <t xml:space="preserve">      Draped Strands</t>
  </si>
  <si>
    <t>Exceeded?</t>
  </si>
  <si>
    <t>Fraction Equivalent Factors Corrected Net</t>
  </si>
  <si>
    <t>Fraction Equivalent Factors Corrected Gross</t>
  </si>
  <si>
    <t>Corrected Gross Min/Max Allowable Elongations</t>
  </si>
  <si>
    <t>Minus 3%</t>
  </si>
  <si>
    <t>Plus 3%</t>
  </si>
  <si>
    <t>Minus 5%</t>
  </si>
  <si>
    <t>Plus 5%</t>
  </si>
  <si>
    <t>Corrected Net Min/Max Allowable Elongations</t>
  </si>
  <si>
    <t>Illinois Department of Transportation</t>
  </si>
  <si>
    <t xml:space="preserve">Remarks: </t>
  </si>
  <si>
    <t>Bureau of Materials &amp; Physical Research</t>
  </si>
  <si>
    <t xml:space="preserve">Bed No.: </t>
  </si>
  <si>
    <t xml:space="preserve">Producer: </t>
  </si>
  <si>
    <t>Definition of Variables</t>
  </si>
  <si>
    <t>Strand</t>
  </si>
  <si>
    <t>e</t>
  </si>
  <si>
    <t>Minimum</t>
  </si>
  <si>
    <t>Maximum</t>
  </si>
  <si>
    <t>Date:</t>
  </si>
  <si>
    <t>Remarks:</t>
  </si>
  <si>
    <t>hh:mm</t>
  </si>
  <si>
    <t>ROW #1</t>
  </si>
  <si>
    <t>ROW #2</t>
  </si>
  <si>
    <t>ROW #3</t>
  </si>
  <si>
    <t>ROW #4</t>
  </si>
  <si>
    <t>ROW #5</t>
  </si>
  <si>
    <t xml:space="preserve">           LOAD CELL DATA</t>
  </si>
  <si>
    <t>Load Cell No.</t>
  </si>
  <si>
    <t xml:space="preserve">    Cell Factor lbs./Micro ins.</t>
  </si>
  <si>
    <t xml:space="preserve">    Cell Reading Micro ins.</t>
  </si>
  <si>
    <t xml:space="preserve">Time: </t>
  </si>
  <si>
    <t xml:space="preserve">Jack No.: </t>
  </si>
  <si>
    <t xml:space="preserve"> Air temp: </t>
  </si>
  <si>
    <t>+ 3%</t>
  </si>
  <si>
    <t>- 3%</t>
  </si>
  <si>
    <t>ROW #6</t>
  </si>
  <si>
    <t>ROW #7</t>
  </si>
  <si>
    <t>ROW #8</t>
  </si>
  <si>
    <t>ROW #9</t>
  </si>
  <si>
    <t>Mod. El.</t>
  </si>
  <si>
    <t>Bottom Rows*</t>
  </si>
  <si>
    <t>*Bottom Row Numbers from Lowest to Highest In Beam</t>
  </si>
  <si>
    <t>Top Rows**</t>
  </si>
  <si>
    <t>**Top Row Numbers from Highest to Lowest In Beam</t>
  </si>
  <si>
    <t>ROW #1T</t>
  </si>
  <si>
    <t>ROW #2T</t>
  </si>
  <si>
    <t>ROW #3T</t>
  </si>
  <si>
    <t>ROW #4T</t>
  </si>
  <si>
    <t>ROW #5T</t>
  </si>
  <si>
    <t>ROW #6T</t>
  </si>
  <si>
    <t>ROW #7T</t>
  </si>
  <si>
    <t>ROW #8T</t>
  </si>
  <si>
    <t>Top Rows (Draped)**</t>
  </si>
  <si>
    <t>Bottom Rows (Non-Draped)*</t>
  </si>
  <si>
    <t>- 5%</t>
  </si>
  <si>
    <t>+ 5%</t>
  </si>
  <si>
    <t xml:space="preserve">   Straight Strands</t>
  </si>
  <si>
    <t xml:space="preserve">    Draped Strands</t>
  </si>
  <si>
    <t>No. of Strands:</t>
  </si>
  <si>
    <t>Total No. of Strands:</t>
  </si>
  <si>
    <t>No. of Straight Strands:</t>
  </si>
  <si>
    <t>No. of Draped Strands:</t>
  </si>
  <si>
    <r>
      <t>P</t>
    </r>
    <r>
      <rPr>
        <b/>
        <vertAlign val="subscript"/>
        <sz val="10"/>
        <rFont val="Arial"/>
        <family val="2"/>
      </rPr>
      <t>p</t>
    </r>
  </si>
  <si>
    <r>
      <t>0.80 x 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x A</t>
    </r>
    <r>
      <rPr>
        <vertAlign val="subscript"/>
        <sz val="10"/>
        <rFont val="Arial"/>
        <family val="2"/>
      </rPr>
      <t>s</t>
    </r>
  </si>
  <si>
    <t>Form Size:</t>
  </si>
  <si>
    <t>Bed/Form Length:</t>
  </si>
  <si>
    <r>
      <rPr>
        <sz val="10"/>
        <rFont val="Symbol"/>
        <family val="1"/>
      </rPr>
      <t>D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Theoretical total bed shortening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</si>
  <si>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Strand length between anchors</t>
    </r>
  </si>
  <si>
    <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Form (bed) length</t>
    </r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</si>
  <si>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Cross sectional area of bed (form)</t>
    </r>
  </si>
  <si>
    <t>Total Design</t>
  </si>
  <si>
    <t>Pulling Force</t>
  </si>
  <si>
    <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</si>
  <si>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=</t>
    </r>
  </si>
  <si>
    <r>
      <t>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</si>
  <si>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</si>
  <si>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x N</t>
    </r>
    <r>
      <rPr>
        <vertAlign val="subscript"/>
        <sz val="10"/>
        <rFont val="Arial"/>
        <family val="2"/>
      </rPr>
      <t>s</t>
    </r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</si>
  <si>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</si>
  <si>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Theoretical</t>
  </si>
  <si>
    <t>Bed/Form</t>
  </si>
  <si>
    <t>Shortening</t>
  </si>
  <si>
    <r>
      <rPr>
        <sz val="10"/>
        <rFont val="Symbol"/>
        <family val="1"/>
      </rPr>
      <t>D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</si>
  <si>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(P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(L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</si>
  <si>
    <t xml:space="preserve">Theoretical </t>
  </si>
  <si>
    <t xml:space="preserve">Elongation </t>
  </si>
  <si>
    <t xml:space="preserve">Correction </t>
  </si>
  <si>
    <t>Per Strand</t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</si>
  <si>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</si>
  <si>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</si>
  <si>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t>lbs</t>
  </si>
  <si>
    <t>in.</t>
  </si>
  <si>
    <t>psi</t>
  </si>
  <si>
    <r>
      <t>in.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</si>
  <si>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</si>
  <si>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 xml:space="preserve"> Number of Strands:</t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</si>
  <si>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</si>
  <si>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</si>
  <si>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lbs.</t>
  </si>
  <si>
    <t>No. Strands Trial #1</t>
  </si>
  <si>
    <t>Theoretical #1</t>
  </si>
  <si>
    <r>
      <t>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Modulus of elasticity of bed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</si>
  <si>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Total design pulling force (in strands)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</si>
  <si>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</si>
  <si>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</t>
    </r>
  </si>
  <si>
    <t>Theoretical Loss</t>
  </si>
  <si>
    <r>
      <rPr>
        <sz val="10"/>
        <rFont val="Symbol"/>
        <family val="1"/>
      </rPr>
      <t>D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2 +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ss</t>
    </r>
  </si>
  <si>
    <t>Theoretical #2</t>
  </si>
  <si>
    <t>No. Strands Trial #2</t>
  </si>
  <si>
    <t>Theoretical #3</t>
  </si>
  <si>
    <t>No. Strands Trial #3</t>
  </si>
  <si>
    <t>Elongations</t>
  </si>
  <si>
    <t>Elongation Computations</t>
  </si>
  <si>
    <t>#1</t>
  </si>
  <si>
    <t>#2</t>
  </si>
  <si>
    <t>#3</t>
  </si>
  <si>
    <t>in.2</t>
  </si>
  <si>
    <r>
      <rPr>
        <b/>
        <sz val="10"/>
        <rFont val="Symbol"/>
        <family val="1"/>
      </rPr>
      <t>D</t>
    </r>
    <r>
      <rPr>
        <b/>
        <vertAlign val="subscript"/>
        <sz val="10"/>
        <rFont val="Arial"/>
        <family val="2"/>
      </rPr>
      <t>sb</t>
    </r>
  </si>
  <si>
    <t>Str. Pattern</t>
  </si>
  <si>
    <t>Pattern</t>
  </si>
  <si>
    <t xml:space="preserve"> </t>
  </si>
  <si>
    <t>xfract Table</t>
  </si>
  <si>
    <t>0</t>
  </si>
  <si>
    <t>1</t>
  </si>
  <si>
    <t>2</t>
  </si>
  <si>
    <t>1/16</t>
  </si>
  <si>
    <t>1/8</t>
  </si>
  <si>
    <t>3/16</t>
  </si>
  <si>
    <t>1/4</t>
  </si>
  <si>
    <t>5/16</t>
  </si>
  <si>
    <t>3/8</t>
  </si>
  <si>
    <t>7/16</t>
  </si>
  <si>
    <t>1/2</t>
  </si>
  <si>
    <t>9/16</t>
  </si>
  <si>
    <t>5/8</t>
  </si>
  <si>
    <t>11/16</t>
  </si>
  <si>
    <t>3/4</t>
  </si>
  <si>
    <t>13/16</t>
  </si>
  <si>
    <t>7/8</t>
  </si>
  <si>
    <t>15/16</t>
  </si>
  <si>
    <t>xFract Tables</t>
  </si>
  <si>
    <t>5</t>
  </si>
  <si>
    <t>5 1/16</t>
  </si>
  <si>
    <t>5 1/8</t>
  </si>
  <si>
    <t>5 3/16</t>
  </si>
  <si>
    <t>5 1/4</t>
  </si>
  <si>
    <t>5 5/16</t>
  </si>
  <si>
    <t>5 3/8</t>
  </si>
  <si>
    <t>5 7/16</t>
  </si>
  <si>
    <t>5 1/2</t>
  </si>
  <si>
    <t>5 9/16</t>
  </si>
  <si>
    <t>5 5/8</t>
  </si>
  <si>
    <t>5 11/16</t>
  </si>
  <si>
    <t>5 3/4</t>
  </si>
  <si>
    <t>5 13/16</t>
  </si>
  <si>
    <t>5 7/8</t>
  </si>
  <si>
    <t>5 15/16</t>
  </si>
  <si>
    <t>6</t>
  </si>
  <si>
    <t>6 1/16</t>
  </si>
  <si>
    <t>6 1/8</t>
  </si>
  <si>
    <t>6 3/16</t>
  </si>
  <si>
    <t>6 1/4</t>
  </si>
  <si>
    <t>6 5/16</t>
  </si>
  <si>
    <t>6 3/8</t>
  </si>
  <si>
    <t>6 7/16</t>
  </si>
  <si>
    <t>6 1/2</t>
  </si>
  <si>
    <t>6 9/16</t>
  </si>
  <si>
    <t>6 5/8</t>
  </si>
  <si>
    <t>6 11/16</t>
  </si>
  <si>
    <t>6 3/4</t>
  </si>
  <si>
    <t>6 13/16</t>
  </si>
  <si>
    <t>6 7/8</t>
  </si>
  <si>
    <t>6 15/16</t>
  </si>
  <si>
    <t>7</t>
  </si>
  <si>
    <t>7 1/16</t>
  </si>
  <si>
    <t>7 1/8</t>
  </si>
  <si>
    <t>7 3/16</t>
  </si>
  <si>
    <t>7 1/4</t>
  </si>
  <si>
    <t>7 5/16</t>
  </si>
  <si>
    <t>7 3/8</t>
  </si>
  <si>
    <t>7 7/16</t>
  </si>
  <si>
    <t>7 1/2</t>
  </si>
  <si>
    <t>7 9/16</t>
  </si>
  <si>
    <t>7 5/8</t>
  </si>
  <si>
    <t>7 11/16</t>
  </si>
  <si>
    <t>7 3/4</t>
  </si>
  <si>
    <t>7 13/16</t>
  </si>
  <si>
    <t>7 7/8</t>
  </si>
  <si>
    <t>7 15/16</t>
  </si>
  <si>
    <t>8</t>
  </si>
  <si>
    <t>8 1/16</t>
  </si>
  <si>
    <t>8 1/8</t>
  </si>
  <si>
    <t>8 3/16</t>
  </si>
  <si>
    <t>8 1/4</t>
  </si>
  <si>
    <t>8 5/16</t>
  </si>
  <si>
    <t>8 3/8</t>
  </si>
  <si>
    <t>8 7/16</t>
  </si>
  <si>
    <t>8 1/2</t>
  </si>
  <si>
    <t>8 9/16</t>
  </si>
  <si>
    <t>8 5/8</t>
  </si>
  <si>
    <t>8 11/16</t>
  </si>
  <si>
    <t>8 3/4</t>
  </si>
  <si>
    <t>8 13/16</t>
  </si>
  <si>
    <t>8 7/8</t>
  </si>
  <si>
    <t>8 15/16</t>
  </si>
  <si>
    <t>9</t>
  </si>
  <si>
    <t>9 1/16</t>
  </si>
  <si>
    <t>9 1/8</t>
  </si>
  <si>
    <t>9 3/16</t>
  </si>
  <si>
    <t>9 1/4</t>
  </si>
  <si>
    <t>9 5/16</t>
  </si>
  <si>
    <t>9 3/8</t>
  </si>
  <si>
    <t>9 7/16</t>
  </si>
  <si>
    <t>9 1/2</t>
  </si>
  <si>
    <t>9 9/16</t>
  </si>
  <si>
    <t>9 5/8</t>
  </si>
  <si>
    <t>9 11/16</t>
  </si>
  <si>
    <t>9 3/4</t>
  </si>
  <si>
    <t>9 13/16</t>
  </si>
  <si>
    <t>9 7/8</t>
  </si>
  <si>
    <t>9 15/16</t>
  </si>
  <si>
    <t>10</t>
  </si>
  <si>
    <t>10 1/16</t>
  </si>
  <si>
    <t>10 1/8</t>
  </si>
  <si>
    <t>10 3/16</t>
  </si>
  <si>
    <t>10 1/4</t>
  </si>
  <si>
    <t>10 5/16</t>
  </si>
  <si>
    <t>10 3/8</t>
  </si>
  <si>
    <t>10 7/16</t>
  </si>
  <si>
    <t>10 1/2</t>
  </si>
  <si>
    <t>10 9/16</t>
  </si>
  <si>
    <t>10 5/8</t>
  </si>
  <si>
    <t>10 11/16</t>
  </si>
  <si>
    <t>10 3/4</t>
  </si>
  <si>
    <t>10 13/16</t>
  </si>
  <si>
    <t>10 7/8</t>
  </si>
  <si>
    <t>10 15/16</t>
  </si>
  <si>
    <t>11</t>
  </si>
  <si>
    <t>11 1/16</t>
  </si>
  <si>
    <t>11 1/8</t>
  </si>
  <si>
    <t>11 3/16</t>
  </si>
  <si>
    <t>11 1/4</t>
  </si>
  <si>
    <t>11 5/16</t>
  </si>
  <si>
    <t>11 3/8</t>
  </si>
  <si>
    <t>11 7/16</t>
  </si>
  <si>
    <t>11 1/2</t>
  </si>
  <si>
    <t>11 9/16</t>
  </si>
  <si>
    <t>11 5/8</t>
  </si>
  <si>
    <t>11 11/16</t>
  </si>
  <si>
    <t>11 3/4</t>
  </si>
  <si>
    <t>11 13/16</t>
  </si>
  <si>
    <t>11 7/8</t>
  </si>
  <si>
    <t>11 15/16</t>
  </si>
  <si>
    <t>12</t>
  </si>
  <si>
    <t>12 1/16</t>
  </si>
  <si>
    <t>12 1/8</t>
  </si>
  <si>
    <t>12 3/16</t>
  </si>
  <si>
    <t>12 1/4</t>
  </si>
  <si>
    <t>12 5/16</t>
  </si>
  <si>
    <t>12 3/8</t>
  </si>
  <si>
    <t>12 7/16</t>
  </si>
  <si>
    <t>12 1/2</t>
  </si>
  <si>
    <t>12 9/16</t>
  </si>
  <si>
    <t>12 5/8</t>
  </si>
  <si>
    <t>12 11/16</t>
  </si>
  <si>
    <t>12 3/4</t>
  </si>
  <si>
    <t>12 13/16</t>
  </si>
  <si>
    <t>12 7/8</t>
  </si>
  <si>
    <t>12 15/16</t>
  </si>
  <si>
    <t>13</t>
  </si>
  <si>
    <t>13 1/16</t>
  </si>
  <si>
    <t>13 1/8</t>
  </si>
  <si>
    <t>13 3/16</t>
  </si>
  <si>
    <t>13 1/4</t>
  </si>
  <si>
    <t>13 5/16</t>
  </si>
  <si>
    <t>13 3/8</t>
  </si>
  <si>
    <t>13 7/16</t>
  </si>
  <si>
    <t>13 1/2</t>
  </si>
  <si>
    <t>13 9/16</t>
  </si>
  <si>
    <t>13 5/8</t>
  </si>
  <si>
    <t>13 11/16</t>
  </si>
  <si>
    <t>13 3/4</t>
  </si>
  <si>
    <t>13 13/16</t>
  </si>
  <si>
    <t>13 7/8</t>
  </si>
  <si>
    <t>13 15/16</t>
  </si>
  <si>
    <t>14</t>
  </si>
  <si>
    <t>14 1/16</t>
  </si>
  <si>
    <t>14 1/8</t>
  </si>
  <si>
    <t>14 3/16</t>
  </si>
  <si>
    <t>14 1/4</t>
  </si>
  <si>
    <t>14 5/16</t>
  </si>
  <si>
    <t>14 3/8</t>
  </si>
  <si>
    <t>14 7/16</t>
  </si>
  <si>
    <t>14 1/2</t>
  </si>
  <si>
    <t>14 9/16</t>
  </si>
  <si>
    <t>14 5/8</t>
  </si>
  <si>
    <t>14 11/16</t>
  </si>
  <si>
    <t>14 3/4</t>
  </si>
  <si>
    <t>14 13/16</t>
  </si>
  <si>
    <t>14 7/8</t>
  </si>
  <si>
    <t>14 15/16</t>
  </si>
  <si>
    <t>15</t>
  </si>
  <si>
    <t>15 1/16</t>
  </si>
  <si>
    <t>15 1/8</t>
  </si>
  <si>
    <t>15 3/16</t>
  </si>
  <si>
    <t>15 1/4</t>
  </si>
  <si>
    <t>15 5/16</t>
  </si>
  <si>
    <t>15 3/8</t>
  </si>
  <si>
    <t>15 7/16</t>
  </si>
  <si>
    <t>15 1/2</t>
  </si>
  <si>
    <t>15 9/16</t>
  </si>
  <si>
    <t>15 5/8</t>
  </si>
  <si>
    <t>15 11/16</t>
  </si>
  <si>
    <t>15 3/4</t>
  </si>
  <si>
    <t>15 13/16</t>
  </si>
  <si>
    <t>15 7/8</t>
  </si>
  <si>
    <t>15 15/16</t>
  </si>
  <si>
    <t>16</t>
  </si>
  <si>
    <t>16 1/16</t>
  </si>
  <si>
    <t>16 1/8</t>
  </si>
  <si>
    <t>16 3/16</t>
  </si>
  <si>
    <t>16 1/4</t>
  </si>
  <si>
    <t>16 5/16</t>
  </si>
  <si>
    <t>16 3/8</t>
  </si>
  <si>
    <t>16 7/16</t>
  </si>
  <si>
    <t>16 1/2</t>
  </si>
  <si>
    <t>16 9/16</t>
  </si>
  <si>
    <t>16 5/8</t>
  </si>
  <si>
    <t>16 11/16</t>
  </si>
  <si>
    <t>16 3/4</t>
  </si>
  <si>
    <t>16 13/16</t>
  </si>
  <si>
    <t>16 7/8</t>
  </si>
  <si>
    <t>16 15/16</t>
  </si>
  <si>
    <t>17</t>
  </si>
  <si>
    <t>17 1/16</t>
  </si>
  <si>
    <t>17 1/8</t>
  </si>
  <si>
    <t>17 3/16</t>
  </si>
  <si>
    <t>17 1/4</t>
  </si>
  <si>
    <t>17 5/16</t>
  </si>
  <si>
    <t>17 3/8</t>
  </si>
  <si>
    <t>17 7/16</t>
  </si>
  <si>
    <t>17 1/2</t>
  </si>
  <si>
    <t>17 9/16</t>
  </si>
  <si>
    <t>17 5/8</t>
  </si>
  <si>
    <t>17 11/16</t>
  </si>
  <si>
    <t>17 3/4</t>
  </si>
  <si>
    <t>17 13/16</t>
  </si>
  <si>
    <t>17 7/8</t>
  </si>
  <si>
    <t>17 15/16</t>
  </si>
  <si>
    <t>18</t>
  </si>
  <si>
    <t>18 1/16</t>
  </si>
  <si>
    <t>18 1/8</t>
  </si>
  <si>
    <t>18 3/16</t>
  </si>
  <si>
    <t>18 1/4</t>
  </si>
  <si>
    <t>18 5/16</t>
  </si>
  <si>
    <t>18 3/8</t>
  </si>
  <si>
    <t>18 7/16</t>
  </si>
  <si>
    <t>18 1/2</t>
  </si>
  <si>
    <t>18 9/16</t>
  </si>
  <si>
    <t>18 5/8</t>
  </si>
  <si>
    <t>18 11/16</t>
  </si>
  <si>
    <t>18 3/4</t>
  </si>
  <si>
    <t>18 13/16</t>
  </si>
  <si>
    <t>18 7/8</t>
  </si>
  <si>
    <t>18 15/16</t>
  </si>
  <si>
    <t>19</t>
  </si>
  <si>
    <t>19 1/16</t>
  </si>
  <si>
    <t>19 1/8</t>
  </si>
  <si>
    <t>19 3/16</t>
  </si>
  <si>
    <t>19 1/4</t>
  </si>
  <si>
    <t>19 5/16</t>
  </si>
  <si>
    <t>19 3/8</t>
  </si>
  <si>
    <t>19 7/16</t>
  </si>
  <si>
    <t>19 1/2</t>
  </si>
  <si>
    <t>19 9/16</t>
  </si>
  <si>
    <t>19 5/8</t>
  </si>
  <si>
    <t>19 11/16</t>
  </si>
  <si>
    <t>19 3/4</t>
  </si>
  <si>
    <t>19 13/16</t>
  </si>
  <si>
    <t>19 7/8</t>
  </si>
  <si>
    <t>19 15/16</t>
  </si>
  <si>
    <t>20</t>
  </si>
  <si>
    <t>20 1/16</t>
  </si>
  <si>
    <t>20 1/8</t>
  </si>
  <si>
    <t>20 3/16</t>
  </si>
  <si>
    <t>20 1/4</t>
  </si>
  <si>
    <t>20 5/16</t>
  </si>
  <si>
    <t>20 3/8</t>
  </si>
  <si>
    <t>20 7/16</t>
  </si>
  <si>
    <t>20 1/2</t>
  </si>
  <si>
    <t>20 9/16</t>
  </si>
  <si>
    <t>20 5/8</t>
  </si>
  <si>
    <t>20 11/16</t>
  </si>
  <si>
    <t>20 3/4</t>
  </si>
  <si>
    <t>20 13/16</t>
  </si>
  <si>
    <t>20 7/8</t>
  </si>
  <si>
    <t>20 15/16</t>
  </si>
  <si>
    <t>21</t>
  </si>
  <si>
    <t>21 1/16</t>
  </si>
  <si>
    <t>21 1/8</t>
  </si>
  <si>
    <t>21 3/16</t>
  </si>
  <si>
    <t>21 1/4</t>
  </si>
  <si>
    <t>21 5/16</t>
  </si>
  <si>
    <t>21 3/8</t>
  </si>
  <si>
    <t>21 7/16</t>
  </si>
  <si>
    <t>21 1/2</t>
  </si>
  <si>
    <t>21 9/16</t>
  </si>
  <si>
    <t>21 5/8</t>
  </si>
  <si>
    <t>21 11/16</t>
  </si>
  <si>
    <t>21 3/4</t>
  </si>
  <si>
    <t>21 13/16</t>
  </si>
  <si>
    <t>21 7/8</t>
  </si>
  <si>
    <t>21 15/16</t>
  </si>
  <si>
    <t>22</t>
  </si>
  <si>
    <t>22 1/16</t>
  </si>
  <si>
    <t>22 1/8</t>
  </si>
  <si>
    <t>22 3/16</t>
  </si>
  <si>
    <t>22 1/4</t>
  </si>
  <si>
    <t>22 5/16</t>
  </si>
  <si>
    <t>22 3/8</t>
  </si>
  <si>
    <t>22 7/16</t>
  </si>
  <si>
    <t>22 1/2</t>
  </si>
  <si>
    <t>22 9/16</t>
  </si>
  <si>
    <t>22 5/8</t>
  </si>
  <si>
    <t>22 11/16</t>
  </si>
  <si>
    <t>22 3/4</t>
  </si>
  <si>
    <t>22 13/16</t>
  </si>
  <si>
    <t>22 7/8</t>
  </si>
  <si>
    <t>22 15/16</t>
  </si>
  <si>
    <t>23</t>
  </si>
  <si>
    <t>23 1/16</t>
  </si>
  <si>
    <t>23 1/8</t>
  </si>
  <si>
    <t>23 3/16</t>
  </si>
  <si>
    <t>23 1/4</t>
  </si>
  <si>
    <t>23 5/16</t>
  </si>
  <si>
    <t>23 3/8</t>
  </si>
  <si>
    <t>23 7/16</t>
  </si>
  <si>
    <t>23 1/2</t>
  </si>
  <si>
    <t>23 9/16</t>
  </si>
  <si>
    <t>23 5/8</t>
  </si>
  <si>
    <t>23 11/16</t>
  </si>
  <si>
    <t>23 3/4</t>
  </si>
  <si>
    <t>23 13/16</t>
  </si>
  <si>
    <t>23 7/8</t>
  </si>
  <si>
    <t>23 15/16</t>
  </si>
  <si>
    <t>24</t>
  </si>
  <si>
    <t>24 1/16</t>
  </si>
  <si>
    <t>24 1/8</t>
  </si>
  <si>
    <t>24 3/16</t>
  </si>
  <si>
    <t>24 1/4</t>
  </si>
  <si>
    <t>24 5/16</t>
  </si>
  <si>
    <t>24 3/8</t>
  </si>
  <si>
    <t>24 7/16</t>
  </si>
  <si>
    <t>24 1/2</t>
  </si>
  <si>
    <t>24 9/16</t>
  </si>
  <si>
    <t>24 5/8</t>
  </si>
  <si>
    <t>24 11/16</t>
  </si>
  <si>
    <t>24 3/4</t>
  </si>
  <si>
    <t>24 13/16</t>
  </si>
  <si>
    <t>24 7/8</t>
  </si>
  <si>
    <t>24 15/16</t>
  </si>
  <si>
    <t>25</t>
  </si>
  <si>
    <t>25 1/16</t>
  </si>
  <si>
    <t>25 1/8</t>
  </si>
  <si>
    <t>25 3/16</t>
  </si>
  <si>
    <t>25 1/4</t>
  </si>
  <si>
    <t>25 5/16</t>
  </si>
  <si>
    <t>25 3/8</t>
  </si>
  <si>
    <t>25 7/16</t>
  </si>
  <si>
    <t>25 1/2</t>
  </si>
  <si>
    <t>25 9/16</t>
  </si>
  <si>
    <t>25 5/8</t>
  </si>
  <si>
    <t>25 11/16</t>
  </si>
  <si>
    <t>25 3/4</t>
  </si>
  <si>
    <t>25 13/16</t>
  </si>
  <si>
    <t>25 7/8</t>
  </si>
  <si>
    <t>25 15/16</t>
  </si>
  <si>
    <t>26</t>
  </si>
  <si>
    <t>26 1/16</t>
  </si>
  <si>
    <t>26 1/8</t>
  </si>
  <si>
    <t>26 3/16</t>
  </si>
  <si>
    <t>26 1/4</t>
  </si>
  <si>
    <t>26 5/16</t>
  </si>
  <si>
    <t>26 3/8</t>
  </si>
  <si>
    <t>26 7/16</t>
  </si>
  <si>
    <t>26 1/2</t>
  </si>
  <si>
    <t>26 9/16</t>
  </si>
  <si>
    <t>26 5/8</t>
  </si>
  <si>
    <t>26 11/16</t>
  </si>
  <si>
    <t>26 3/4</t>
  </si>
  <si>
    <t>26 13/16</t>
  </si>
  <si>
    <t>26 7/8</t>
  </si>
  <si>
    <t>26 15/16</t>
  </si>
  <si>
    <t>27</t>
  </si>
  <si>
    <t>27 1/16</t>
  </si>
  <si>
    <t>27 1/8</t>
  </si>
  <si>
    <t>27 3/16</t>
  </si>
  <si>
    <t>27 1/4</t>
  </si>
  <si>
    <t>27 5/16</t>
  </si>
  <si>
    <t>27 3/8</t>
  </si>
  <si>
    <t>27 7/16</t>
  </si>
  <si>
    <t>27 1/2</t>
  </si>
  <si>
    <t>27 9/16</t>
  </si>
  <si>
    <t>27 5/8</t>
  </si>
  <si>
    <t>27 11/16</t>
  </si>
  <si>
    <t>27 3/4</t>
  </si>
  <si>
    <t>27 13/16</t>
  </si>
  <si>
    <t>27 7/8</t>
  </si>
  <si>
    <t>27 15/16</t>
  </si>
  <si>
    <t>28</t>
  </si>
  <si>
    <t>28 1/16</t>
  </si>
  <si>
    <t>28 1/8</t>
  </si>
  <si>
    <t>28 3/16</t>
  </si>
  <si>
    <t>28 1/4</t>
  </si>
  <si>
    <t>28 5/16</t>
  </si>
  <si>
    <t>28 3/8</t>
  </si>
  <si>
    <t>28 7/16</t>
  </si>
  <si>
    <t>28 1/2</t>
  </si>
  <si>
    <t>28 9/16</t>
  </si>
  <si>
    <t>28 5/8</t>
  </si>
  <si>
    <t>28 11/16</t>
  </si>
  <si>
    <t>28 3/4</t>
  </si>
  <si>
    <t>28 13/16</t>
  </si>
  <si>
    <t>28 7/8</t>
  </si>
  <si>
    <t>28 15/16</t>
  </si>
  <si>
    <t>29</t>
  </si>
  <si>
    <t>29 1/16</t>
  </si>
  <si>
    <t>29 1/8</t>
  </si>
  <si>
    <t>29 3/16</t>
  </si>
  <si>
    <t>29 1/4</t>
  </si>
  <si>
    <t>29 5/16</t>
  </si>
  <si>
    <t>29 3/8</t>
  </si>
  <si>
    <t>29 7/16</t>
  </si>
  <si>
    <t>29 1/2</t>
  </si>
  <si>
    <t>29 9/16</t>
  </si>
  <si>
    <t>29 5/8</t>
  </si>
  <si>
    <t>29 11/16</t>
  </si>
  <si>
    <t>29 3/4</t>
  </si>
  <si>
    <t>29 13/16</t>
  </si>
  <si>
    <t>29 7/8</t>
  </si>
  <si>
    <t>29 15/16</t>
  </si>
  <si>
    <t>30</t>
  </si>
  <si>
    <t>30 1/16</t>
  </si>
  <si>
    <t>30 1/8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</si>
  <si>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Bed length (strand length between anchors)</t>
    </r>
  </si>
  <si>
    <t xml:space="preserve">                  Group II</t>
  </si>
  <si>
    <r>
      <t>N</t>
    </r>
    <r>
      <rPr>
        <vertAlign val="subscript"/>
        <sz val="10"/>
        <rFont val="Arial"/>
        <family val="2"/>
      </rPr>
      <t>s</t>
    </r>
  </si>
  <si>
    <t>Forces</t>
  </si>
  <si>
    <t>Force Computations</t>
  </si>
  <si>
    <t>Self Stresing Beds</t>
  </si>
  <si>
    <r>
      <t>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</si>
  <si>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r>
      <t>F</t>
    </r>
    <r>
      <rPr>
        <b/>
        <vertAlign val="subscript"/>
        <sz val="10"/>
        <rFont val="Arial"/>
        <family val="2"/>
      </rPr>
      <t>u</t>
    </r>
  </si>
  <si>
    <t>Corrected Loads and Maximum Permitted Loads</t>
  </si>
  <si>
    <t>Box Tensioning #1</t>
  </si>
  <si>
    <t>Area</t>
  </si>
  <si>
    <t>Net</t>
  </si>
  <si>
    <t>Elongations?</t>
  </si>
  <si>
    <t>Use Gross</t>
  </si>
  <si>
    <t>or Net</t>
  </si>
  <si>
    <t>Gross</t>
  </si>
  <si>
    <t xml:space="preserve">Strand Manufacturer: </t>
  </si>
  <si>
    <t>Box Tensioning #2</t>
  </si>
  <si>
    <t>Box Tensioning #3</t>
  </si>
  <si>
    <t>Do Not Delete This Page</t>
  </si>
  <si>
    <t>Field Tensioning - Strand Pattern #1</t>
  </si>
  <si>
    <t>Field Tensioning - Strand Pattern #2</t>
  </si>
  <si>
    <t>Field Tensioning - Strand Pattern #3</t>
  </si>
  <si>
    <t>Str. Pat.</t>
  </si>
  <si>
    <t>I/Bulb-T Tensioning #1</t>
  </si>
  <si>
    <t>I/Bulb-T Tensioning #2</t>
  </si>
  <si>
    <t>I/Bulb-T Tensioning #3</t>
  </si>
  <si>
    <t>Calibration</t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</si>
  <si>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Design pulling force per strand</t>
    </r>
  </si>
  <si>
    <t xml:space="preserve">Strand </t>
  </si>
  <si>
    <t>Total Bed</t>
  </si>
  <si>
    <t xml:space="preserve">Measured </t>
  </si>
  <si>
    <t>Ratio</t>
  </si>
  <si>
    <t>of Measured</t>
  </si>
  <si>
    <t>to Theoretical</t>
  </si>
  <si>
    <t>Average</t>
  </si>
  <si>
    <t>Factor*</t>
  </si>
  <si>
    <t>*The average calibration factor is multiplied by the calculated theoretical total bed/form shortening for correction determinations</t>
  </si>
  <si>
    <r>
      <rPr>
        <sz val="10"/>
        <rFont val="Symbol"/>
        <family val="1"/>
      </rPr>
      <t>D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B</t>
    </r>
  </si>
  <si>
    <r>
      <t>CF</t>
    </r>
    <r>
      <rPr>
        <vertAlign val="subscript"/>
        <sz val="10"/>
        <rFont val="Arial"/>
        <family val="2"/>
      </rPr>
      <t>SBi</t>
    </r>
  </si>
  <si>
    <r>
      <t>CF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0"/>
      </rPr>
      <t xml:space="preserve"> =</t>
    </r>
  </si>
  <si>
    <t>in the IDOT Presstressed Program:</t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</si>
  <si>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</si>
  <si>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CF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x </t>
    </r>
    <r>
      <rPr>
        <sz val="10"/>
        <rFont val="Symbol"/>
        <family val="1"/>
      </rPr>
      <t>D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</si>
  <si>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CF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x (P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(L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</si>
  <si>
    <t xml:space="preserve">for actual strand tensioning operations.  The following formula should be used to determine a value to enter for Total Bed Shortening </t>
  </si>
  <si>
    <t>Where:</t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</si>
  <si>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Total bed shortening</t>
    </r>
  </si>
  <si>
    <t>(in.)</t>
  </si>
  <si>
    <t>(ratio)</t>
  </si>
  <si>
    <t>to determine the maximum number of strands that can be tensioned in a</t>
  </si>
  <si>
    <t>Notes:  This spreadsheet is designed specifically for determination of</t>
  </si>
  <si>
    <t>Calibration Factor</t>
  </si>
  <si>
    <t xml:space="preserve">IDOT's primary prestressing spreadsheet can also be used to make the same </t>
  </si>
  <si>
    <t xml:space="preserve">determination.  See Appendix A of the Manual for Fabrication of Precast  </t>
  </si>
  <si>
    <t>bed without exceeding the maximum permitted pulling force by IDOT and AASHTO.</t>
  </si>
  <si>
    <t>Prestressed Concrete Products for more information.</t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</si>
  <si>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  <r>
      <rPr>
        <vertAlign val="subscript"/>
        <sz val="10"/>
        <rFont val="Arial"/>
        <family val="2"/>
      </rPr>
      <t>S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</si>
  <si>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  <r>
      <rPr>
        <vertAlign val="subscript"/>
        <sz val="10"/>
        <rFont val="Arial"/>
        <family val="2"/>
      </rPr>
      <t>S</t>
    </r>
  </si>
  <si>
    <t>Calibration Determination for Three Strand Patterns</t>
  </si>
  <si>
    <t>Self-Stressing Beds Prestress/Precast Program</t>
  </si>
  <si>
    <t>calibration factors for self-stressing beds/forms.  It can also be used</t>
  </si>
  <si>
    <t>CALIBRATION WORKSHEET FOR SELF-STRESSING BED EFFECTS</t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</si>
  <si>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 Theoretical total elongation correction for self-stressing bed per strand</t>
    </r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</si>
  <si>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Theoretical force correction for self-stressing beds per strand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</si>
  <si>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 Theoretical loss per strand due bed shortening (self-stressing bed)</t>
    </r>
  </si>
  <si>
    <t>Self-Stressing Bed Theoretical Data and Calculations</t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</si>
  <si>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Theoretical force cor. for self-stressing beds per strand</t>
    </r>
  </si>
  <si>
    <r>
      <t>CF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0"/>
      </rPr>
      <t xml:space="preserve"> = Calibration factor for a self-stressing bed/form</t>
    </r>
  </si>
  <si>
    <r>
      <t>CF</t>
    </r>
    <r>
      <rPr>
        <vertAlign val="subscript"/>
        <sz val="10"/>
        <rFont val="Arial"/>
        <family val="2"/>
      </rPr>
      <t>SBi</t>
    </r>
    <r>
      <rPr>
        <sz val="10"/>
        <rFont val="Arial"/>
        <family val="0"/>
      </rPr>
      <t xml:space="preserve"> = Calibration factor for 1 strand pattern for a self-stressing bed/form</t>
    </r>
  </si>
  <si>
    <t>Self-Stressing Bed Calibration Factor Computation</t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</si>
  <si>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Minimum specified tensile strength of strand</t>
    </r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</si>
  <si>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Total design compressive force (in bed/form)</t>
    </r>
  </si>
  <si>
    <r>
      <t>S</t>
    </r>
    <r>
      <rPr>
        <vertAlign val="subscript"/>
        <sz val="10"/>
        <rFont val="Arial"/>
        <family val="2"/>
      </rPr>
      <t>B(m)</t>
    </r>
    <r>
      <rPr>
        <sz val="10"/>
        <rFont val="Arial"/>
        <family val="2"/>
      </rPr>
      <t xml:space="preserve"> = Measured total bed shortening for 1 strand pattern</t>
    </r>
  </si>
  <si>
    <r>
      <t>S</t>
    </r>
    <r>
      <rPr>
        <vertAlign val="subscript"/>
        <sz val="10"/>
        <rFont val="Arial"/>
        <family val="2"/>
      </rPr>
      <t>B(m)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</si>
  <si>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= Total gross corrected elongation per strand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</si>
  <si>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= Total net corrected elongation per strand</t>
    </r>
  </si>
  <si>
    <r>
      <t>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 L</t>
    </r>
    <r>
      <rPr>
        <vertAlign val="subscript"/>
        <sz val="10"/>
        <rFont val="Arial"/>
        <family val="2"/>
      </rPr>
      <t>S</t>
    </r>
  </si>
  <si>
    <t>Tensile Cap.</t>
  </si>
  <si>
    <t xml:space="preserve">QC Man. Name and Signature: </t>
  </si>
  <si>
    <t>Revised 12/10/10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</si>
</sst>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_)"/>
    <numFmt numFmtId="170" formatCode="0.0000_)"/>
    <numFmt numFmtId="171" formatCode="0.00000000"/>
    <numFmt numFmtId="172" formatCode="0.000000000"/>
    <numFmt numFmtId="173" formatCode="mm/dd/yy_)"/>
    <numFmt numFmtId="174" formatCode="0.0_)"/>
    <numFmt numFmtId="175" formatCode="hh:mm_)"/>
    <numFmt numFmtId="176" formatCode="0.00_)"/>
    <numFmt numFmtId="177" formatCode="hh:mm\ AM/PM_)"/>
    <numFmt numFmtId="178" formatCode="0.000_)"/>
    <numFmt numFmtId="179" formatCode="#,##0.0_);\(#,##0.0\)"/>
    <numFmt numFmtId="180" formatCode="[$-409]dddd\,\ mmmm\ dd\,\ yyyy"/>
    <numFmt numFmtId="181" formatCode="m/d/yy;@"/>
    <numFmt numFmtId="182" formatCode="0.0"/>
    <numFmt numFmtId="183" formatCode="0_);\(0\)"/>
    <numFmt numFmtId="184" formatCode="#\ ??/16"/>
    <numFmt numFmtId="185" formatCode="#\ ?/8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MT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18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/>
      <protection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175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 textRotation="180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4" fontId="2" fillId="0" borderId="0" xfId="0" applyNumberFormat="1" applyFont="1" applyFill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68" fontId="0" fillId="0" borderId="23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68" fontId="0" fillId="0" borderId="23" xfId="0" applyNumberFormat="1" applyFont="1" applyFill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4" fontId="2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1" fontId="0" fillId="0" borderId="23" xfId="0" applyNumberFormat="1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168" fontId="1" fillId="0" borderId="23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168" fontId="1" fillId="0" borderId="33" xfId="0" applyNumberFormat="1" applyFont="1" applyBorder="1" applyAlignment="1" applyProtection="1">
      <alignment horizontal="center"/>
      <protection/>
    </xf>
    <xf numFmtId="165" fontId="0" fillId="0" borderId="23" xfId="0" applyNumberFormat="1" applyBorder="1" applyAlignment="1" applyProtection="1">
      <alignment horizontal="center"/>
      <protection/>
    </xf>
    <xf numFmtId="168" fontId="0" fillId="0" borderId="21" xfId="0" applyNumberFormat="1" applyBorder="1" applyAlignment="1" applyProtection="1">
      <alignment horizontal="center"/>
      <protection/>
    </xf>
    <xf numFmtId="168" fontId="1" fillId="0" borderId="29" xfId="0" applyNumberFormat="1" applyFont="1" applyBorder="1" applyAlignment="1" applyProtection="1">
      <alignment horizontal="center"/>
      <protection/>
    </xf>
    <xf numFmtId="165" fontId="0" fillId="0" borderId="31" xfId="0" applyNumberForma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165" fontId="0" fillId="0" borderId="34" xfId="0" applyNumberForma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1" fontId="1" fillId="0" borderId="35" xfId="0" applyNumberFormat="1" applyFont="1" applyBorder="1" applyAlignment="1" applyProtection="1">
      <alignment horizontal="center"/>
      <protection/>
    </xf>
    <xf numFmtId="1" fontId="1" fillId="0" borderId="23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9" fontId="0" fillId="0" borderId="31" xfId="0" applyNumberFormat="1" applyFont="1" applyBorder="1" applyAlignment="1" applyProtection="1" quotePrefix="1">
      <alignment horizontal="center"/>
      <protection/>
    </xf>
    <xf numFmtId="9" fontId="0" fillId="0" borderId="31" xfId="0" applyNumberFormat="1" applyFont="1" applyFill="1" applyBorder="1" applyAlignment="1" applyProtection="1" quotePrefix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182" fontId="1" fillId="0" borderId="23" xfId="0" applyNumberFormat="1" applyFont="1" applyFill="1" applyBorder="1" applyAlignment="1" applyProtection="1">
      <alignment horizontal="center"/>
      <protection/>
    </xf>
    <xf numFmtId="1" fontId="1" fillId="0" borderId="24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 horizontal="center" vertical="center"/>
      <protection locked="0"/>
    </xf>
    <xf numFmtId="169" fontId="2" fillId="33" borderId="13" xfId="0" applyNumberFormat="1" applyFont="1" applyFill="1" applyBorder="1" applyAlignment="1" applyProtection="1">
      <alignment/>
      <protection locked="0"/>
    </xf>
    <xf numFmtId="169" fontId="2" fillId="33" borderId="42" xfId="0" applyNumberFormat="1" applyFont="1" applyFill="1" applyBorder="1" applyAlignment="1" applyProtection="1">
      <alignment/>
      <protection locked="0"/>
    </xf>
    <xf numFmtId="169" fontId="2" fillId="33" borderId="14" xfId="0" applyNumberFormat="1" applyFont="1" applyFill="1" applyBorder="1" applyAlignment="1" applyProtection="1">
      <alignment/>
      <protection locked="0"/>
    </xf>
    <xf numFmtId="170" fontId="2" fillId="33" borderId="14" xfId="0" applyNumberFormat="1" applyFont="1" applyFill="1" applyBorder="1" applyAlignment="1" applyProtection="1">
      <alignment/>
      <protection locked="0"/>
    </xf>
    <xf numFmtId="170" fontId="2" fillId="33" borderId="4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5" fontId="0" fillId="0" borderId="0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9" fontId="0" fillId="0" borderId="30" xfId="0" applyNumberFormat="1" applyFont="1" applyFill="1" applyBorder="1" applyAlignment="1" applyProtection="1" quotePrefix="1">
      <alignment horizontal="center"/>
      <protection/>
    </xf>
    <xf numFmtId="9" fontId="0" fillId="0" borderId="36" xfId="0" applyNumberFormat="1" applyFont="1" applyBorder="1" applyAlignment="1" applyProtection="1" quotePrefix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 horizontal="right"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 horizontal="right"/>
      <protection/>
    </xf>
    <xf numFmtId="168" fontId="0" fillId="0" borderId="43" xfId="0" applyNumberFormat="1" applyBorder="1" applyAlignment="1" applyProtection="1">
      <alignment/>
      <protection/>
    </xf>
    <xf numFmtId="0" fontId="0" fillId="0" borderId="45" xfId="0" applyFont="1" applyFill="1" applyBorder="1" applyAlignment="1" applyProtection="1">
      <alignment horizontal="right"/>
      <protection/>
    </xf>
    <xf numFmtId="1" fontId="0" fillId="0" borderId="43" xfId="0" applyNumberForma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applyProtection="1">
      <alignment/>
      <protection locked="0"/>
    </xf>
    <xf numFmtId="168" fontId="0" fillId="0" borderId="31" xfId="0" applyNumberFormat="1" applyFont="1" applyFill="1" applyBorder="1" applyAlignment="1" applyProtection="1">
      <alignment horizontal="center"/>
      <protection/>
    </xf>
    <xf numFmtId="1" fontId="0" fillId="0" borderId="31" xfId="0" applyNumberFormat="1" applyFont="1" applyFill="1" applyBorder="1" applyAlignment="1" applyProtection="1">
      <alignment horizontal="center"/>
      <protection/>
    </xf>
    <xf numFmtId="1" fontId="0" fillId="0" borderId="31" xfId="0" applyNumberFormat="1" applyBorder="1" applyAlignment="1" applyProtection="1">
      <alignment horizontal="center"/>
      <protection/>
    </xf>
    <xf numFmtId="168" fontId="1" fillId="0" borderId="31" xfId="0" applyNumberFormat="1" applyFont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68" fontId="0" fillId="0" borderId="34" xfId="0" applyNumberFormat="1" applyFont="1" applyFill="1" applyBorder="1" applyAlignment="1" applyProtection="1">
      <alignment horizontal="center"/>
      <protection/>
    </xf>
    <xf numFmtId="1" fontId="0" fillId="0" borderId="34" xfId="0" applyNumberFormat="1" applyFont="1" applyFill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68" fontId="1" fillId="0" borderId="34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168" fontId="0" fillId="0" borderId="31" xfId="0" applyNumberFormat="1" applyBorder="1" applyAlignment="1" applyProtection="1">
      <alignment horizontal="center"/>
      <protection/>
    </xf>
    <xf numFmtId="168" fontId="0" fillId="0" borderId="34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8" fontId="0" fillId="0" borderId="32" xfId="0" applyNumberForma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2" fillId="36" borderId="0" xfId="57" applyFont="1" applyFill="1" applyBorder="1" applyProtection="1">
      <alignment/>
      <protection/>
    </xf>
    <xf numFmtId="0" fontId="2" fillId="37" borderId="23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Protection="1">
      <alignment/>
      <protection/>
    </xf>
    <xf numFmtId="0" fontId="2" fillId="38" borderId="46" xfId="57" applyFont="1" applyFill="1" applyBorder="1" applyAlignment="1" applyProtection="1">
      <alignment horizontal="center"/>
      <protection/>
    </xf>
    <xf numFmtId="0" fontId="2" fillId="38" borderId="47" xfId="57" applyFont="1" applyFill="1" applyBorder="1" applyAlignment="1" applyProtection="1">
      <alignment horizontal="center"/>
      <protection/>
    </xf>
    <xf numFmtId="0" fontId="2" fillId="38" borderId="48" xfId="57" applyFont="1" applyFill="1" applyBorder="1" applyAlignment="1" applyProtection="1">
      <alignment horizontal="center"/>
      <protection/>
    </xf>
    <xf numFmtId="0" fontId="2" fillId="38" borderId="49" xfId="57" applyFont="1" applyFill="1" applyBorder="1" applyAlignment="1" applyProtection="1">
      <alignment horizontal="center"/>
      <protection/>
    </xf>
    <xf numFmtId="0" fontId="2" fillId="33" borderId="23" xfId="57" applyFont="1" applyFill="1" applyBorder="1" applyAlignment="1" applyProtection="1">
      <alignment horizontal="center"/>
      <protection locked="0"/>
    </xf>
    <xf numFmtId="0" fontId="2" fillId="33" borderId="24" xfId="57" applyFont="1" applyFill="1" applyBorder="1" applyAlignment="1" applyProtection="1">
      <alignment horizontal="center"/>
      <protection locked="0"/>
    </xf>
    <xf numFmtId="0" fontId="21" fillId="37" borderId="23" xfId="57" applyFont="1" applyFill="1" applyBorder="1" applyProtection="1">
      <alignment/>
      <protection/>
    </xf>
    <xf numFmtId="166" fontId="2" fillId="37" borderId="22" xfId="57" applyNumberFormat="1" applyFont="1" applyFill="1" applyBorder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37" borderId="50" xfId="57" applyFont="1" applyFill="1" applyBorder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51" xfId="57" applyFont="1" applyFill="1" applyBorder="1" applyProtection="1">
      <alignment/>
      <protection/>
    </xf>
    <xf numFmtId="0" fontId="2" fillId="37" borderId="52" xfId="57" applyFont="1" applyFill="1" applyBorder="1" applyProtection="1">
      <alignment/>
      <protection/>
    </xf>
    <xf numFmtId="0" fontId="2" fillId="37" borderId="53" xfId="57" applyFont="1" applyFill="1" applyBorder="1" applyProtection="1">
      <alignment/>
      <protection/>
    </xf>
    <xf numFmtId="167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167" fontId="2" fillId="36" borderId="0" xfId="57" applyNumberFormat="1" applyFont="1" applyFill="1" applyBorder="1" applyProtection="1">
      <alignment/>
      <protection/>
    </xf>
    <xf numFmtId="0" fontId="2" fillId="37" borderId="31" xfId="57" applyFont="1" applyFill="1" applyBorder="1" applyProtection="1">
      <alignment/>
      <protection/>
    </xf>
    <xf numFmtId="170" fontId="2" fillId="37" borderId="30" xfId="57" applyNumberFormat="1" applyFont="1" applyFill="1" applyBorder="1" applyProtection="1">
      <alignment/>
      <protection/>
    </xf>
    <xf numFmtId="0" fontId="2" fillId="37" borderId="34" xfId="57" applyFont="1" applyFill="1" applyBorder="1" applyProtection="1">
      <alignment/>
      <protection/>
    </xf>
    <xf numFmtId="0" fontId="2" fillId="37" borderId="28" xfId="57" applyFont="1" applyFill="1" applyBorder="1" applyProtection="1">
      <alignment/>
      <protection/>
    </xf>
    <xf numFmtId="170" fontId="2" fillId="37" borderId="18" xfId="57" applyNumberFormat="1" applyFont="1" applyFill="1" applyBorder="1" applyProtection="1">
      <alignment/>
      <protection/>
    </xf>
    <xf numFmtId="0" fontId="2" fillId="37" borderId="40" xfId="57" applyFont="1" applyFill="1" applyBorder="1" applyProtection="1">
      <alignment/>
      <protection/>
    </xf>
    <xf numFmtId="170" fontId="2" fillId="37" borderId="29" xfId="57" applyNumberFormat="1" applyFont="1" applyFill="1" applyBorder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41" xfId="57" applyFont="1" applyFill="1" applyBorder="1" applyProtection="1">
      <alignment/>
      <protection/>
    </xf>
    <xf numFmtId="0" fontId="2" fillId="0" borderId="0" xfId="57" applyFont="1" applyFill="1" applyBorder="1" applyProtection="1">
      <alignment/>
      <protection/>
    </xf>
    <xf numFmtId="0" fontId="18" fillId="0" borderId="0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center" vertical="center"/>
      <protection/>
    </xf>
    <xf numFmtId="0" fontId="2" fillId="0" borderId="0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2" fillId="33" borderId="25" xfId="57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horizontal="left"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169" fontId="2" fillId="0" borderId="0" xfId="57" applyNumberFormat="1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0" fillId="0" borderId="0" xfId="57" applyFont="1" applyFill="1" applyBorder="1" applyProtection="1">
      <alignment/>
      <protection/>
    </xf>
    <xf numFmtId="0" fontId="2" fillId="0" borderId="0" xfId="57" applyFont="1" applyFill="1" applyBorder="1" applyAlignment="1" applyProtection="1">
      <alignment horizontal="centerContinuous"/>
      <protection/>
    </xf>
    <xf numFmtId="0" fontId="0" fillId="0" borderId="38" xfId="0" applyFont="1" applyBorder="1" applyAlignment="1" applyProtection="1">
      <alignment horizontal="center"/>
      <protection/>
    </xf>
    <xf numFmtId="1" fontId="1" fillId="0" borderId="36" xfId="0" applyNumberFormat="1" applyFont="1" applyBorder="1" applyAlignment="1" applyProtection="1">
      <alignment horizontal="center"/>
      <protection/>
    </xf>
    <xf numFmtId="1" fontId="1" fillId="0" borderId="34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7" fillId="33" borderId="26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1" fontId="0" fillId="33" borderId="2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/>
      <protection/>
    </xf>
    <xf numFmtId="14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182" fontId="1" fillId="0" borderId="31" xfId="0" applyNumberFormat="1" applyFont="1" applyFill="1" applyBorder="1" applyAlignment="1" applyProtection="1">
      <alignment horizontal="center"/>
      <protection/>
    </xf>
    <xf numFmtId="1" fontId="1" fillId="0" borderId="30" xfId="0" applyNumberFormat="1" applyFont="1" applyBorder="1" applyAlignment="1" applyProtection="1">
      <alignment horizontal="center"/>
      <protection/>
    </xf>
    <xf numFmtId="1" fontId="1" fillId="0" borderId="32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182" fontId="1" fillId="0" borderId="34" xfId="0" applyNumberFormat="1" applyFont="1" applyFill="1" applyBorder="1" applyAlignment="1" applyProtection="1">
      <alignment horizontal="center"/>
      <protection/>
    </xf>
    <xf numFmtId="1" fontId="1" fillId="0" borderId="3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2" fontId="0" fillId="0" borderId="40" xfId="0" applyNumberForma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" fontId="1" fillId="0" borderId="23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7" fillId="39" borderId="0" xfId="57" applyFont="1" applyFill="1" applyBorder="1" applyProtection="1">
      <alignment/>
      <protection/>
    </xf>
    <xf numFmtId="0" fontId="2" fillId="39" borderId="0" xfId="57" applyFont="1" applyFill="1" applyBorder="1" applyProtection="1">
      <alignment/>
      <protection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2" fillId="0" borderId="24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82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0" fillId="33" borderId="25" xfId="0" applyNumberFormat="1" applyFont="1" applyFill="1" applyBorder="1" applyAlignment="1" applyProtection="1">
      <alignment horizontal="center" vertical="center"/>
      <protection locked="0"/>
    </xf>
    <xf numFmtId="175" fontId="0" fillId="33" borderId="24" xfId="0" applyNumberFormat="1" applyFont="1" applyFill="1" applyBorder="1" applyAlignment="1" applyProtection="1">
      <alignment horizontal="center" vertical="center"/>
      <protection locked="0"/>
    </xf>
    <xf numFmtId="175" fontId="0" fillId="33" borderId="54" xfId="0" applyNumberFormat="1" applyFont="1" applyFill="1" applyBorder="1" applyAlignment="1" applyProtection="1">
      <alignment horizontal="center" vertical="center"/>
      <protection locked="0"/>
    </xf>
    <xf numFmtId="168" fontId="0" fillId="33" borderId="23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>
      <alignment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0" fontId="2" fillId="0" borderId="31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168" fontId="1" fillId="0" borderId="44" xfId="0" applyNumberFormat="1" applyFont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/>
      <protection/>
    </xf>
    <xf numFmtId="0" fontId="0" fillId="0" borderId="60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7" fillId="33" borderId="24" xfId="0" applyFont="1" applyFill="1" applyBorder="1" applyAlignment="1" applyProtection="1">
      <alignment horizontal="left"/>
      <protection locked="0"/>
    </xf>
    <xf numFmtId="0" fontId="7" fillId="33" borderId="26" xfId="0" applyFont="1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 horizontal="center"/>
      <protection locked="0"/>
    </xf>
    <xf numFmtId="1" fontId="0" fillId="33" borderId="31" xfId="0" applyNumberFormat="1" applyFill="1" applyBorder="1" applyAlignment="1" applyProtection="1">
      <alignment horizontal="center"/>
      <protection locked="0"/>
    </xf>
    <xf numFmtId="168" fontId="0" fillId="33" borderId="23" xfId="0" applyNumberFormat="1" applyFont="1" applyFill="1" applyBorder="1" applyAlignment="1" applyProtection="1">
      <alignment horizontal="center"/>
      <protection locked="0"/>
    </xf>
    <xf numFmtId="168" fontId="0" fillId="33" borderId="23" xfId="0" applyNumberFormat="1" applyFill="1" applyBorder="1" applyAlignment="1" applyProtection="1">
      <alignment horizontal="center"/>
      <protection locked="0"/>
    </xf>
    <xf numFmtId="168" fontId="0" fillId="33" borderId="31" xfId="0" applyNumberFormat="1" applyFill="1" applyBorder="1" applyAlignment="1" applyProtection="1">
      <alignment horizontal="center"/>
      <protection locked="0"/>
    </xf>
    <xf numFmtId="168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0" fillId="0" borderId="12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8" fillId="0" borderId="0" xfId="57" applyFont="1" applyFill="1" applyBorder="1" applyAlignment="1" applyProtection="1">
      <alignment horizontal="center"/>
      <protection/>
    </xf>
    <xf numFmtId="0" fontId="19" fillId="0" borderId="0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4</xdr:row>
      <xdr:rowOff>104775</xdr:rowOff>
    </xdr:from>
    <xdr:to>
      <xdr:col>9</xdr:col>
      <xdr:colOff>47625</xdr:colOff>
      <xdr:row>7</xdr:row>
      <xdr:rowOff>85725</xdr:rowOff>
    </xdr:to>
    <xdr:sp macro="[0]!printfullboxbeamreport">
      <xdr:nvSpPr>
        <xdr:cNvPr id="1" name="Rectangle 18"/>
        <xdr:cNvSpPr>
          <a:spLocks/>
        </xdr:cNvSpPr>
      </xdr:nvSpPr>
      <xdr:spPr>
        <a:xfrm>
          <a:off x="4162425" y="100012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</a:t>
          </a:r>
        </a:p>
      </xdr:txBody>
    </xdr:sp>
    <xdr:clientData/>
  </xdr:twoCellAnchor>
  <xdr:twoCellAnchor>
    <xdr:from>
      <xdr:col>6</xdr:col>
      <xdr:colOff>504825</xdr:colOff>
      <xdr:row>8</xdr:row>
      <xdr:rowOff>95250</xdr:rowOff>
    </xdr:from>
    <xdr:to>
      <xdr:col>9</xdr:col>
      <xdr:colOff>47625</xdr:colOff>
      <xdr:row>11</xdr:row>
      <xdr:rowOff>76200</xdr:rowOff>
    </xdr:to>
    <xdr:sp macro="[0]!printfullibeamreport">
      <xdr:nvSpPr>
        <xdr:cNvPr id="2" name="Rectangle 18"/>
        <xdr:cNvSpPr>
          <a:spLocks/>
        </xdr:cNvSpPr>
      </xdr:nvSpPr>
      <xdr:spPr>
        <a:xfrm>
          <a:off x="4162425" y="163830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I- or Bulb T-Beam</a:t>
          </a:r>
        </a:p>
      </xdr:txBody>
    </xdr:sp>
    <xdr:clientData/>
  </xdr:twoCellAnchor>
  <xdr:twoCellAnchor>
    <xdr:from>
      <xdr:col>0</xdr:col>
      <xdr:colOff>476250</xdr:colOff>
      <xdr:row>4</xdr:row>
      <xdr:rowOff>104775</xdr:rowOff>
    </xdr:from>
    <xdr:to>
      <xdr:col>3</xdr:col>
      <xdr:colOff>19050</xdr:colOff>
      <xdr:row>7</xdr:row>
      <xdr:rowOff>85725</xdr:rowOff>
    </xdr:to>
    <xdr:sp macro="[0]!gototheor1sheet">
      <xdr:nvSpPr>
        <xdr:cNvPr id="3" name="Rectangle 2"/>
        <xdr:cNvSpPr>
          <a:spLocks/>
        </xdr:cNvSpPr>
      </xdr:nvSpPr>
      <xdr:spPr>
        <a:xfrm>
          <a:off x="476250" y="100012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Theoretical Self-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Stressing #1</a:t>
          </a:r>
        </a:p>
      </xdr:txBody>
    </xdr:sp>
    <xdr:clientData/>
  </xdr:twoCellAnchor>
  <xdr:twoCellAnchor>
    <xdr:from>
      <xdr:col>0</xdr:col>
      <xdr:colOff>476250</xdr:colOff>
      <xdr:row>19</xdr:row>
      <xdr:rowOff>152400</xdr:rowOff>
    </xdr:from>
    <xdr:to>
      <xdr:col>3</xdr:col>
      <xdr:colOff>19050</xdr:colOff>
      <xdr:row>21</xdr:row>
      <xdr:rowOff>85725</xdr:rowOff>
    </xdr:to>
    <xdr:sp macro="[0]!gotoforcessheet">
      <xdr:nvSpPr>
        <xdr:cNvPr id="4" name="Rectangle 4"/>
        <xdr:cNvSpPr>
          <a:spLocks/>
        </xdr:cNvSpPr>
      </xdr:nvSpPr>
      <xdr:spPr>
        <a:xfrm>
          <a:off x="476250" y="3476625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Forces</a:t>
          </a:r>
        </a:p>
      </xdr:txBody>
    </xdr:sp>
    <xdr:clientData/>
  </xdr:twoCellAnchor>
  <xdr:twoCellAnchor>
    <xdr:from>
      <xdr:col>0</xdr:col>
      <xdr:colOff>476250</xdr:colOff>
      <xdr:row>8</xdr:row>
      <xdr:rowOff>123825</xdr:rowOff>
    </xdr:from>
    <xdr:to>
      <xdr:col>3</xdr:col>
      <xdr:colOff>19050</xdr:colOff>
      <xdr:row>11</xdr:row>
      <xdr:rowOff>104775</xdr:rowOff>
    </xdr:to>
    <xdr:sp macro="[0]!gototheor2sheet">
      <xdr:nvSpPr>
        <xdr:cNvPr id="5" name="Rectangle 2"/>
        <xdr:cNvSpPr>
          <a:spLocks/>
        </xdr:cNvSpPr>
      </xdr:nvSpPr>
      <xdr:spPr>
        <a:xfrm>
          <a:off x="476250" y="16668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Theoretical Self-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Stressing #2</a:t>
          </a:r>
        </a:p>
      </xdr:txBody>
    </xdr:sp>
    <xdr:clientData/>
  </xdr:twoCellAnchor>
  <xdr:twoCellAnchor>
    <xdr:from>
      <xdr:col>0</xdr:col>
      <xdr:colOff>476250</xdr:colOff>
      <xdr:row>12</xdr:row>
      <xdr:rowOff>152400</xdr:rowOff>
    </xdr:from>
    <xdr:to>
      <xdr:col>3</xdr:col>
      <xdr:colOff>19050</xdr:colOff>
      <xdr:row>15</xdr:row>
      <xdr:rowOff>133350</xdr:rowOff>
    </xdr:to>
    <xdr:sp macro="[0]!gototheor3sheet">
      <xdr:nvSpPr>
        <xdr:cNvPr id="6" name="Rectangle 2"/>
        <xdr:cNvSpPr>
          <a:spLocks/>
        </xdr:cNvSpPr>
      </xdr:nvSpPr>
      <xdr:spPr>
        <a:xfrm>
          <a:off x="476250" y="23431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Theoretical Self-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Stressing #3</a:t>
          </a:r>
        </a:p>
      </xdr:txBody>
    </xdr:sp>
    <xdr:clientData/>
  </xdr:twoCellAnchor>
  <xdr:twoCellAnchor>
    <xdr:from>
      <xdr:col>0</xdr:col>
      <xdr:colOff>476250</xdr:colOff>
      <xdr:row>17</xdr:row>
      <xdr:rowOff>9525</xdr:rowOff>
    </xdr:from>
    <xdr:to>
      <xdr:col>3</xdr:col>
      <xdr:colOff>19050</xdr:colOff>
      <xdr:row>18</xdr:row>
      <xdr:rowOff>104775</xdr:rowOff>
    </xdr:to>
    <xdr:sp macro="[0]!gotoelongationssheet">
      <xdr:nvSpPr>
        <xdr:cNvPr id="7" name="Rectangle 4"/>
        <xdr:cNvSpPr>
          <a:spLocks/>
        </xdr:cNvSpPr>
      </xdr:nvSpPr>
      <xdr:spPr>
        <a:xfrm>
          <a:off x="476250" y="300990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Elongations</a:t>
          </a:r>
        </a:p>
      </xdr:txBody>
    </xdr:sp>
    <xdr:clientData/>
  </xdr:twoCellAnchor>
  <xdr:twoCellAnchor>
    <xdr:from>
      <xdr:col>0</xdr:col>
      <xdr:colOff>476250</xdr:colOff>
      <xdr:row>22</xdr:row>
      <xdr:rowOff>123825</xdr:rowOff>
    </xdr:from>
    <xdr:to>
      <xdr:col>3</xdr:col>
      <xdr:colOff>19050</xdr:colOff>
      <xdr:row>25</xdr:row>
      <xdr:rowOff>104775</xdr:rowOff>
    </xdr:to>
    <xdr:sp macro="[0]!gotoboxten1sheet">
      <xdr:nvSpPr>
        <xdr:cNvPr id="8" name="Rectangle 2"/>
        <xdr:cNvSpPr>
          <a:spLocks/>
        </xdr:cNvSpPr>
      </xdr:nvSpPr>
      <xdr:spPr>
        <a:xfrm>
          <a:off x="476250" y="393382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#1</a:t>
          </a:r>
        </a:p>
      </xdr:txBody>
    </xdr:sp>
    <xdr:clientData/>
  </xdr:twoCellAnchor>
  <xdr:twoCellAnchor>
    <xdr:from>
      <xdr:col>3</xdr:col>
      <xdr:colOff>485775</xdr:colOff>
      <xdr:row>4</xdr:row>
      <xdr:rowOff>104775</xdr:rowOff>
    </xdr:from>
    <xdr:to>
      <xdr:col>6</xdr:col>
      <xdr:colOff>28575</xdr:colOff>
      <xdr:row>7</xdr:row>
      <xdr:rowOff>85725</xdr:rowOff>
    </xdr:to>
    <xdr:sp macro="[0]!gotoboxten2sheet">
      <xdr:nvSpPr>
        <xdr:cNvPr id="9" name="Rectangle 2"/>
        <xdr:cNvSpPr>
          <a:spLocks/>
        </xdr:cNvSpPr>
      </xdr:nvSpPr>
      <xdr:spPr>
        <a:xfrm>
          <a:off x="2314575" y="100012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#2</a:t>
          </a:r>
        </a:p>
      </xdr:txBody>
    </xdr:sp>
    <xdr:clientData/>
  </xdr:twoCellAnchor>
  <xdr:twoCellAnchor>
    <xdr:from>
      <xdr:col>3</xdr:col>
      <xdr:colOff>485775</xdr:colOff>
      <xdr:row>8</xdr:row>
      <xdr:rowOff>85725</xdr:rowOff>
    </xdr:from>
    <xdr:to>
      <xdr:col>6</xdr:col>
      <xdr:colOff>28575</xdr:colOff>
      <xdr:row>11</xdr:row>
      <xdr:rowOff>66675</xdr:rowOff>
    </xdr:to>
    <xdr:sp macro="[0]!gotoboxten3sheet">
      <xdr:nvSpPr>
        <xdr:cNvPr id="10" name="Rectangle 2"/>
        <xdr:cNvSpPr>
          <a:spLocks/>
        </xdr:cNvSpPr>
      </xdr:nvSpPr>
      <xdr:spPr>
        <a:xfrm>
          <a:off x="2314575" y="16287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#3</a:t>
          </a:r>
        </a:p>
      </xdr:txBody>
    </xdr:sp>
    <xdr:clientData/>
  </xdr:twoCellAnchor>
  <xdr:twoCellAnchor>
    <xdr:from>
      <xdr:col>3</xdr:col>
      <xdr:colOff>485775</xdr:colOff>
      <xdr:row>12</xdr:row>
      <xdr:rowOff>66675</xdr:rowOff>
    </xdr:from>
    <xdr:to>
      <xdr:col>6</xdr:col>
      <xdr:colOff>28575</xdr:colOff>
      <xdr:row>15</xdr:row>
      <xdr:rowOff>47625</xdr:rowOff>
    </xdr:to>
    <xdr:sp macro="[0]!gotoibeamten1sheet">
      <xdr:nvSpPr>
        <xdr:cNvPr id="11" name="Rectangle 2"/>
        <xdr:cNvSpPr>
          <a:spLocks/>
        </xdr:cNvSpPr>
      </xdr:nvSpPr>
      <xdr:spPr>
        <a:xfrm>
          <a:off x="2314575" y="225742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#1</a:t>
          </a:r>
        </a:p>
      </xdr:txBody>
    </xdr:sp>
    <xdr:clientData/>
  </xdr:twoCellAnchor>
  <xdr:twoCellAnchor>
    <xdr:from>
      <xdr:col>3</xdr:col>
      <xdr:colOff>485775</xdr:colOff>
      <xdr:row>16</xdr:row>
      <xdr:rowOff>47625</xdr:rowOff>
    </xdr:from>
    <xdr:to>
      <xdr:col>6</xdr:col>
      <xdr:colOff>28575</xdr:colOff>
      <xdr:row>19</xdr:row>
      <xdr:rowOff>28575</xdr:rowOff>
    </xdr:to>
    <xdr:sp macro="[0]!gotoibeamten2sheet">
      <xdr:nvSpPr>
        <xdr:cNvPr id="12" name="Rectangle 2"/>
        <xdr:cNvSpPr>
          <a:spLocks/>
        </xdr:cNvSpPr>
      </xdr:nvSpPr>
      <xdr:spPr>
        <a:xfrm>
          <a:off x="2314575" y="28860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#2</a:t>
          </a:r>
        </a:p>
      </xdr:txBody>
    </xdr:sp>
    <xdr:clientData/>
  </xdr:twoCellAnchor>
  <xdr:twoCellAnchor>
    <xdr:from>
      <xdr:col>3</xdr:col>
      <xdr:colOff>485775</xdr:colOff>
      <xdr:row>20</xdr:row>
      <xdr:rowOff>28575</xdr:rowOff>
    </xdr:from>
    <xdr:to>
      <xdr:col>6</xdr:col>
      <xdr:colOff>28575</xdr:colOff>
      <xdr:row>23</xdr:row>
      <xdr:rowOff>9525</xdr:rowOff>
    </xdr:to>
    <xdr:sp macro="[0]!gotoibeamten3sheet">
      <xdr:nvSpPr>
        <xdr:cNvPr id="13" name="Rectangle 2"/>
        <xdr:cNvSpPr>
          <a:spLocks/>
        </xdr:cNvSpPr>
      </xdr:nvSpPr>
      <xdr:spPr>
        <a:xfrm>
          <a:off x="2314575" y="351472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#3</a:t>
          </a:r>
        </a:p>
      </xdr:txBody>
    </xdr:sp>
    <xdr:clientData/>
  </xdr:twoCellAnchor>
  <xdr:twoCellAnchor>
    <xdr:from>
      <xdr:col>3</xdr:col>
      <xdr:colOff>485775</xdr:colOff>
      <xdr:row>24</xdr:row>
      <xdr:rowOff>9525</xdr:rowOff>
    </xdr:from>
    <xdr:to>
      <xdr:col>6</xdr:col>
      <xdr:colOff>28575</xdr:colOff>
      <xdr:row>25</xdr:row>
      <xdr:rowOff>104775</xdr:rowOff>
    </xdr:to>
    <xdr:sp macro="[0]!gotocalibrationsheet">
      <xdr:nvSpPr>
        <xdr:cNvPr id="14" name="Rectangle 4"/>
        <xdr:cNvSpPr>
          <a:spLocks/>
        </xdr:cNvSpPr>
      </xdr:nvSpPr>
      <xdr:spPr>
        <a:xfrm>
          <a:off x="2314575" y="4143375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Calibration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523875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1629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533400</xdr:colOff>
      <xdr:row>2</xdr:row>
      <xdr:rowOff>57150</xdr:rowOff>
    </xdr:from>
    <xdr:ext cx="914400" cy="228600"/>
    <xdr:sp macro="[0]!gotomainsheet">
      <xdr:nvSpPr>
        <xdr:cNvPr id="2" name="Rectangle 11"/>
        <xdr:cNvSpPr>
          <a:spLocks/>
        </xdr:cNvSpPr>
      </xdr:nvSpPr>
      <xdr:spPr>
        <a:xfrm>
          <a:off x="8172450" y="381000"/>
          <a:ext cx="914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514350</xdr:colOff>
      <xdr:row>0</xdr:row>
      <xdr:rowOff>38100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153400" y="38100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514350</xdr:colOff>
      <xdr:row>2</xdr:row>
      <xdr:rowOff>76200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53400" y="400050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638175</xdr:colOff>
      <xdr:row>0</xdr:row>
      <xdr:rowOff>47625</xdr:rowOff>
    </xdr:from>
    <xdr:ext cx="1171575" cy="228600"/>
    <xdr:sp macro="[0]!printstdsheet">
      <xdr:nvSpPr>
        <xdr:cNvPr id="1" name="Rectangle 13"/>
        <xdr:cNvSpPr>
          <a:spLocks/>
        </xdr:cNvSpPr>
      </xdr:nvSpPr>
      <xdr:spPr>
        <a:xfrm>
          <a:off x="7458075" y="47625"/>
          <a:ext cx="11715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647700</xdr:colOff>
      <xdr:row>2</xdr:row>
      <xdr:rowOff>85725</xdr:rowOff>
    </xdr:from>
    <xdr:ext cx="923925" cy="219075"/>
    <xdr:sp macro="[0]!gotomainsheet">
      <xdr:nvSpPr>
        <xdr:cNvPr id="2" name="Rectangle 11"/>
        <xdr:cNvSpPr>
          <a:spLocks/>
        </xdr:cNvSpPr>
      </xdr:nvSpPr>
      <xdr:spPr>
        <a:xfrm>
          <a:off x="7467600" y="409575"/>
          <a:ext cx="9239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590550</xdr:colOff>
      <xdr:row>2</xdr:row>
      <xdr:rowOff>85725</xdr:rowOff>
    </xdr:from>
    <xdr:ext cx="914400" cy="219075"/>
    <xdr:sp macro="[0]!gotomainsheet">
      <xdr:nvSpPr>
        <xdr:cNvPr id="1" name="Rectangle 11"/>
        <xdr:cNvSpPr>
          <a:spLocks/>
        </xdr:cNvSpPr>
      </xdr:nvSpPr>
      <xdr:spPr>
        <a:xfrm>
          <a:off x="6886575" y="40957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581025</xdr:colOff>
      <xdr:row>0</xdr:row>
      <xdr:rowOff>76200</xdr:rowOff>
    </xdr:from>
    <xdr:ext cx="1181100" cy="228600"/>
    <xdr:sp macro="[0]!printstdsheet">
      <xdr:nvSpPr>
        <xdr:cNvPr id="2" name="Rectangle 13"/>
        <xdr:cNvSpPr>
          <a:spLocks/>
        </xdr:cNvSpPr>
      </xdr:nvSpPr>
      <xdr:spPr>
        <a:xfrm>
          <a:off x="6877050" y="76200"/>
          <a:ext cx="11811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104775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2862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104775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2862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76200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00050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ot.il.gov/BMPR_PPC_Fabrication_Manual\Issues%20Post%202010%20Manual\Manual%20Tensioning%20Improv\Dan's%20Revised%20Spreadsheet\Draft%20Blank%20Prestress%202010%20out%20for%20com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"/>
      <sheetName val="Setup Bm Input"/>
      <sheetName val="Anch Move"/>
      <sheetName val="Self Stress"/>
      <sheetName val="Thermal"/>
      <sheetName val="Singlet E"/>
      <sheetName val="Singlet F"/>
      <sheetName val="Box Ten 1"/>
      <sheetName val="Box Ten 2"/>
      <sheetName val="IBeam Ten 1"/>
      <sheetName val="IBeam Ten 2"/>
      <sheetName val="Source"/>
      <sheetName val="Pour 1"/>
      <sheetName val="Pour 2"/>
      <sheetName val="Box Tol"/>
      <sheetName val="IBeam Tol"/>
      <sheetName val="Assn"/>
      <sheetName val="Final"/>
      <sheetName val="Data"/>
      <sheetName val="Draft Blank Prestress 2010 out "/>
    </sheetNames>
    <sheetDataSet>
      <sheetData sheetId="2">
        <row r="46">
          <cell r="B46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45" customWidth="1"/>
  </cols>
  <sheetData>
    <row r="1" spans="1:10" ht="22.5">
      <c r="A1" s="344" t="s">
        <v>689</v>
      </c>
      <c r="J1" s="345" t="s">
        <v>717</v>
      </c>
    </row>
    <row r="2" spans="1:10" ht="22.5">
      <c r="A2" s="344" t="s">
        <v>697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.75">
      <c r="A3" s="346"/>
      <c r="B3" s="346"/>
      <c r="C3" s="346"/>
      <c r="D3" s="346"/>
      <c r="E3" s="346"/>
      <c r="F3" s="346"/>
      <c r="G3" s="346"/>
      <c r="H3" s="346"/>
      <c r="I3" s="346"/>
      <c r="J3" s="346"/>
    </row>
    <row r="4" spans="1:10" ht="12.75">
      <c r="A4" s="346"/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346"/>
      <c r="B11" s="346"/>
      <c r="C11" s="346"/>
      <c r="D11" s="346"/>
      <c r="E11" s="346"/>
      <c r="F11" s="346"/>
      <c r="G11" s="346"/>
      <c r="H11" s="346"/>
      <c r="I11" s="346"/>
      <c r="J11" s="346"/>
    </row>
    <row r="12" spans="1:10" ht="12.75">
      <c r="A12" s="346"/>
      <c r="B12" s="346"/>
      <c r="C12" s="346"/>
      <c r="D12" s="346"/>
      <c r="E12" s="346"/>
      <c r="F12" s="346"/>
      <c r="G12" s="346"/>
      <c r="H12" s="346"/>
      <c r="I12" s="346"/>
      <c r="J12" s="346"/>
    </row>
    <row r="13" spans="1:10" ht="12.75">
      <c r="A13" s="346"/>
      <c r="B13" s="346"/>
      <c r="C13" s="346"/>
      <c r="D13" s="346"/>
      <c r="E13" s="346"/>
      <c r="F13" s="346"/>
      <c r="G13" s="346"/>
      <c r="H13" s="346"/>
      <c r="I13" s="346"/>
      <c r="J13" s="346"/>
    </row>
    <row r="14" spans="1:10" ht="12.75">
      <c r="A14" s="346"/>
      <c r="B14" s="346"/>
      <c r="C14" s="346"/>
      <c r="D14" s="346"/>
      <c r="E14" s="346"/>
      <c r="F14" s="346"/>
      <c r="G14" s="346"/>
      <c r="H14" s="346"/>
      <c r="I14" s="346"/>
      <c r="J14" s="346"/>
    </row>
    <row r="15" spans="1:10" ht="12.75">
      <c r="A15" s="346"/>
      <c r="B15" s="346"/>
      <c r="C15" s="346"/>
      <c r="D15" s="346"/>
      <c r="E15" s="346"/>
      <c r="F15" s="346"/>
      <c r="G15" s="346"/>
      <c r="H15" s="346"/>
      <c r="I15" s="346"/>
      <c r="J15" s="346"/>
    </row>
    <row r="16" spans="1:10" ht="12.75">
      <c r="A16" s="346"/>
      <c r="B16" s="346"/>
      <c r="C16" s="346"/>
      <c r="D16" s="346"/>
      <c r="E16" s="346"/>
      <c r="F16" s="346"/>
      <c r="G16" s="346"/>
      <c r="H16" s="346"/>
      <c r="I16" s="346"/>
      <c r="J16" s="346"/>
    </row>
    <row r="17" spans="1:10" ht="12.75">
      <c r="A17" s="346"/>
      <c r="B17" s="346"/>
      <c r="C17" s="346"/>
      <c r="D17" s="346"/>
      <c r="E17" s="346"/>
      <c r="F17" s="346"/>
      <c r="G17" s="346"/>
      <c r="H17" s="346"/>
      <c r="I17" s="346"/>
      <c r="J17" s="346"/>
    </row>
    <row r="18" spans="1:10" ht="12.75">
      <c r="A18" s="346"/>
      <c r="B18" s="346"/>
      <c r="C18" s="346"/>
      <c r="D18" s="346"/>
      <c r="E18" s="346"/>
      <c r="F18" s="346"/>
      <c r="G18" s="346"/>
      <c r="H18" s="346"/>
      <c r="I18" s="346"/>
      <c r="J18" s="346"/>
    </row>
    <row r="19" spans="1:10" ht="12.75">
      <c r="A19" s="346"/>
      <c r="B19" s="346"/>
      <c r="C19" s="346"/>
      <c r="D19" s="346"/>
      <c r="E19" s="346"/>
      <c r="F19" s="346"/>
      <c r="G19" s="346"/>
      <c r="H19" s="346"/>
      <c r="I19" s="346"/>
      <c r="J19" s="346"/>
    </row>
    <row r="20" spans="1:10" ht="12.75">
      <c r="A20" s="346"/>
      <c r="B20" s="346"/>
      <c r="C20" s="346"/>
      <c r="D20" s="346"/>
      <c r="E20" s="346"/>
      <c r="F20" s="346"/>
      <c r="G20" s="346"/>
      <c r="H20" s="346"/>
      <c r="I20" s="346"/>
      <c r="J20" s="346"/>
    </row>
    <row r="21" spans="1:10" ht="12.75">
      <c r="A21" s="346"/>
      <c r="B21" s="346"/>
      <c r="C21" s="346"/>
      <c r="D21" s="346"/>
      <c r="E21" s="346"/>
      <c r="F21" s="346"/>
      <c r="G21" s="346"/>
      <c r="H21" s="346" t="s">
        <v>688</v>
      </c>
      <c r="I21" s="346"/>
      <c r="J21" s="346"/>
    </row>
    <row r="22" spans="1:10" ht="12.75">
      <c r="A22" s="346"/>
      <c r="B22" s="346"/>
      <c r="C22" s="346"/>
      <c r="D22" s="346"/>
      <c r="E22" s="346"/>
      <c r="F22" s="346"/>
      <c r="G22" s="346"/>
      <c r="H22" s="361" t="s">
        <v>698</v>
      </c>
      <c r="I22" s="346"/>
      <c r="J22" s="346"/>
    </row>
    <row r="23" spans="1:10" ht="12.75">
      <c r="A23" s="346"/>
      <c r="B23" s="346"/>
      <c r="C23" s="346"/>
      <c r="D23" s="346"/>
      <c r="E23" s="346"/>
      <c r="F23" s="346"/>
      <c r="G23" s="346"/>
      <c r="H23" s="346" t="s">
        <v>687</v>
      </c>
      <c r="I23" s="346"/>
      <c r="J23" s="346"/>
    </row>
    <row r="24" spans="1:10" ht="12.75">
      <c r="A24" s="346"/>
      <c r="B24" s="346"/>
      <c r="C24" s="346"/>
      <c r="D24" s="346"/>
      <c r="E24" s="346"/>
      <c r="F24" s="346"/>
      <c r="G24" s="346"/>
      <c r="H24" s="346" t="s">
        <v>692</v>
      </c>
      <c r="I24" s="346"/>
      <c r="J24" s="346"/>
    </row>
    <row r="25" spans="1:10" ht="12.75">
      <c r="A25" s="346"/>
      <c r="B25" s="346"/>
      <c r="C25" s="346"/>
      <c r="D25" s="346"/>
      <c r="E25" s="346"/>
      <c r="F25" s="346"/>
      <c r="G25" s="346"/>
      <c r="H25" s="346" t="s">
        <v>690</v>
      </c>
      <c r="I25" s="346"/>
      <c r="J25" s="346"/>
    </row>
    <row r="26" spans="1:10" ht="12.75">
      <c r="A26" s="346"/>
      <c r="B26" s="346"/>
      <c r="C26" s="346"/>
      <c r="D26" s="346"/>
      <c r="E26" s="346"/>
      <c r="F26" s="346"/>
      <c r="G26" s="346"/>
      <c r="H26" s="346" t="s">
        <v>691</v>
      </c>
      <c r="I26" s="346"/>
      <c r="J26" s="346"/>
    </row>
    <row r="27" spans="1:10" ht="12.75">
      <c r="A27" s="346"/>
      <c r="B27" s="346"/>
      <c r="C27" s="346"/>
      <c r="D27" s="346"/>
      <c r="E27" s="346"/>
      <c r="F27" s="346"/>
      <c r="G27" s="346"/>
      <c r="H27" s="361" t="s">
        <v>693</v>
      </c>
      <c r="I27" s="346"/>
      <c r="J27" s="346"/>
    </row>
  </sheetData>
  <sheetProtection sheet="1" objects="1" scenarios="1"/>
  <printOptions/>
  <pageMargins left="0.75" right="0.75" top="1" bottom="1" header="0.5" footer="0.5"/>
  <pageSetup horizontalDpi="600" verticalDpi="6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12" t="s">
        <v>13</v>
      </c>
      <c r="B1" s="413"/>
      <c r="C1" s="413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8"/>
      <c r="T1" s="7"/>
      <c r="U1" s="7"/>
      <c r="V1" s="7"/>
    </row>
    <row r="2" spans="1:22" ht="12.75">
      <c r="A2" s="69"/>
      <c r="B2" s="212"/>
      <c r="C2" s="16"/>
      <c r="D2" s="69"/>
      <c r="E2" s="16"/>
      <c r="F2" s="16"/>
      <c r="G2" s="69"/>
      <c r="H2" s="16"/>
      <c r="I2" s="185"/>
      <c r="J2" s="185"/>
      <c r="K2" s="16"/>
      <c r="L2" s="16"/>
      <c r="M2" s="16"/>
      <c r="N2" s="16"/>
      <c r="O2" s="16"/>
      <c r="P2" s="15"/>
      <c r="Q2" s="9"/>
      <c r="R2" s="9"/>
      <c r="S2" s="178"/>
      <c r="T2" s="7"/>
      <c r="U2" s="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5"/>
      <c r="J3" s="185"/>
      <c r="K3" s="16"/>
      <c r="L3" s="16"/>
      <c r="M3" s="16"/>
      <c r="N3" s="16"/>
      <c r="O3" s="16"/>
      <c r="P3" s="15"/>
      <c r="Q3" s="9"/>
      <c r="R3" s="9"/>
      <c r="S3" s="178"/>
      <c r="T3" s="7"/>
      <c r="U3" s="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8"/>
      <c r="T4" s="7"/>
      <c r="U4" s="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8"/>
      <c r="T5" s="7"/>
      <c r="U5" s="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8"/>
      <c r="T6" s="7"/>
      <c r="U6" s="7"/>
      <c r="V6" s="7"/>
    </row>
    <row r="7" spans="1:22" ht="12.75">
      <c r="A7" s="15" t="s">
        <v>661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04" t="s">
        <v>717</v>
      </c>
      <c r="O7" s="16"/>
      <c r="P7" s="16"/>
      <c r="Q7" s="9"/>
      <c r="R7" s="9"/>
      <c r="S7" s="178"/>
      <c r="T7" s="7"/>
      <c r="U7" s="7"/>
      <c r="V7" s="7"/>
    </row>
    <row r="8" spans="1:22" ht="15">
      <c r="A8" s="320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74"/>
      <c r="Q8" s="9"/>
      <c r="R8" s="9"/>
      <c r="S8" s="178"/>
      <c r="T8" s="7"/>
      <c r="U8" s="7"/>
      <c r="V8" s="7"/>
    </row>
    <row r="9" spans="1:22" ht="15">
      <c r="A9" s="414" t="s">
        <v>102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375"/>
      <c r="Q9" s="9"/>
      <c r="R9" s="9"/>
      <c r="S9" s="178"/>
      <c r="T9" s="7"/>
      <c r="U9" s="7"/>
      <c r="V9" s="7"/>
    </row>
    <row r="10" spans="1:22" ht="12.75">
      <c r="A10" s="416" t="s">
        <v>104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375"/>
      <c r="Q10" s="9"/>
      <c r="R10" s="9"/>
      <c r="S10" s="178"/>
      <c r="T10" s="7"/>
      <c r="U10" s="7"/>
      <c r="V10" s="7"/>
    </row>
    <row r="11" spans="1:22" ht="12.75">
      <c r="A11" s="417" t="s">
        <v>699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375"/>
      <c r="Q11" s="9"/>
      <c r="R11" s="9"/>
      <c r="S11" s="178"/>
      <c r="T11" s="7"/>
      <c r="U11" s="7"/>
      <c r="V11" s="7"/>
    </row>
    <row r="12" spans="1:22" ht="12.75">
      <c r="A12" s="417" t="s">
        <v>657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16"/>
      <c r="Q12" s="9"/>
      <c r="R12" s="9"/>
      <c r="S12" s="178"/>
      <c r="T12" s="7"/>
      <c r="U12" s="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9"/>
      <c r="I13" s="230"/>
      <c r="J13" s="232"/>
      <c r="K13" s="112"/>
      <c r="L13" s="312"/>
      <c r="M13" s="313"/>
      <c r="N13" s="319"/>
      <c r="O13" s="311"/>
      <c r="P13" s="16"/>
      <c r="Q13" s="9"/>
      <c r="R13" s="9"/>
      <c r="S13" s="178"/>
      <c r="T13" s="7"/>
      <c r="U13" s="7"/>
      <c r="V13" s="7"/>
    </row>
    <row r="14" spans="1:22" ht="12.75">
      <c r="A14" s="92"/>
      <c r="B14" s="144"/>
      <c r="C14" s="144"/>
      <c r="D14" s="77"/>
      <c r="E14" s="77"/>
      <c r="F14" s="164"/>
      <c r="G14" s="329" t="s">
        <v>105</v>
      </c>
      <c r="H14" s="301">
        <f>IF('Theor Self Stress #1'!E12="","",'Theor Self Stress #1'!E12)</f>
      </c>
      <c r="I14" s="301"/>
      <c r="J14" s="95"/>
      <c r="K14" s="112"/>
      <c r="L14" s="312"/>
      <c r="M14" s="314"/>
      <c r="N14" s="82" t="s">
        <v>112</v>
      </c>
      <c r="O14" s="130"/>
      <c r="P14" s="16"/>
      <c r="Q14" s="9"/>
      <c r="R14" s="9"/>
      <c r="S14" s="178"/>
      <c r="T14" s="7"/>
      <c r="U14" s="7"/>
      <c r="V14" s="7"/>
    </row>
    <row r="15" spans="1:22" ht="12.75">
      <c r="A15" s="92"/>
      <c r="B15" s="144"/>
      <c r="C15" s="144"/>
      <c r="D15" s="77"/>
      <c r="E15" s="77"/>
      <c r="F15" s="164"/>
      <c r="G15" s="330" t="s">
        <v>159</v>
      </c>
      <c r="H15" s="301">
        <f>IF('Theor Self Stress #1'!E13="","",'Theor Self Stress #1'!E13)</f>
      </c>
      <c r="I15" s="301"/>
      <c r="J15" s="95"/>
      <c r="K15" s="91"/>
      <c r="L15" s="312"/>
      <c r="M15" s="314"/>
      <c r="N15" s="84" t="s">
        <v>85</v>
      </c>
      <c r="O15" s="85">
        <f ca="1">TODAY()</f>
        <v>41617</v>
      </c>
      <c r="P15" s="16"/>
      <c r="Q15" s="9"/>
      <c r="R15" s="9"/>
      <c r="S15" s="178"/>
      <c r="T15" s="7"/>
      <c r="U15" s="7"/>
      <c r="V15" s="7"/>
    </row>
    <row r="16" spans="1:22" ht="12.75">
      <c r="A16" s="92"/>
      <c r="B16" s="144"/>
      <c r="C16" s="144"/>
      <c r="D16" s="77"/>
      <c r="E16" s="77"/>
      <c r="F16" s="164"/>
      <c r="G16" s="330" t="s">
        <v>158</v>
      </c>
      <c r="H16" s="301">
        <f>IF('Theor Self Stress #1'!E14="","",'Theor Self Stress #1'!E14)</f>
      </c>
      <c r="I16" s="301"/>
      <c r="J16" s="95"/>
      <c r="K16" s="91"/>
      <c r="L16" s="312"/>
      <c r="M16" s="314"/>
      <c r="N16" s="315"/>
      <c r="O16" s="318"/>
      <c r="P16" s="16"/>
      <c r="Q16" s="9"/>
      <c r="R16" s="9"/>
      <c r="S16" s="178"/>
      <c r="T16" s="7"/>
      <c r="U16" s="7"/>
      <c r="V16" s="7"/>
    </row>
    <row r="17" spans="1:22" ht="12.75">
      <c r="A17" s="230"/>
      <c r="B17" s="144"/>
      <c r="C17" s="144"/>
      <c r="D17" s="77"/>
      <c r="E17" s="77"/>
      <c r="F17" s="164"/>
      <c r="G17" s="330" t="s">
        <v>106</v>
      </c>
      <c r="H17" s="301">
        <f>IF('Theor Self Stress #1'!E15="","",'Theor Self Stress #1'!E15)</f>
      </c>
      <c r="I17" s="301"/>
      <c r="J17" s="95"/>
      <c r="K17" s="91"/>
      <c r="L17" s="312"/>
      <c r="M17" s="314"/>
      <c r="N17" s="315"/>
      <c r="O17" s="318"/>
      <c r="P17" s="16"/>
      <c r="Q17" s="9"/>
      <c r="R17" s="9"/>
      <c r="S17" s="178"/>
      <c r="T17" s="7"/>
      <c r="U17" s="7"/>
      <c r="V17" s="7"/>
    </row>
    <row r="18" spans="1:22" ht="12.75">
      <c r="A18" s="230"/>
      <c r="B18" s="144"/>
      <c r="C18" s="144"/>
      <c r="D18" s="77"/>
      <c r="E18" s="77"/>
      <c r="F18" s="164"/>
      <c r="G18" s="330" t="s">
        <v>84</v>
      </c>
      <c r="H18" s="301">
        <f>IF('Theor Self Stress #1'!E16="","",'Theor Self Stress #1'!E16)</f>
      </c>
      <c r="I18" s="301"/>
      <c r="J18" s="95"/>
      <c r="K18" s="91"/>
      <c r="L18" s="312"/>
      <c r="M18" s="314"/>
      <c r="N18" s="315"/>
      <c r="O18" s="318"/>
      <c r="P18" s="16"/>
      <c r="Q18" s="9"/>
      <c r="R18" s="9"/>
      <c r="S18" s="178"/>
      <c r="T18" s="7"/>
      <c r="U18" s="7"/>
      <c r="V18" s="7"/>
    </row>
    <row r="19" spans="1:22" ht="12.75">
      <c r="A19" s="230"/>
      <c r="B19" s="144"/>
      <c r="C19" s="144"/>
      <c r="D19" s="77"/>
      <c r="E19" s="77"/>
      <c r="F19" s="164"/>
      <c r="G19" s="330" t="s">
        <v>188</v>
      </c>
      <c r="H19" s="309">
        <f>IF('Theor Self Stress #1'!E17="","",'Theor Self Stress #1'!E17)</f>
      </c>
      <c r="I19" s="309"/>
      <c r="J19" s="372"/>
      <c r="K19" s="91"/>
      <c r="L19" s="312"/>
      <c r="M19" s="314"/>
      <c r="N19" s="315"/>
      <c r="O19" s="318"/>
      <c r="P19" s="16"/>
      <c r="Q19" s="9"/>
      <c r="R19" s="9"/>
      <c r="S19" s="178"/>
      <c r="T19" s="7"/>
      <c r="U19" s="7"/>
      <c r="V19" s="7"/>
    </row>
    <row r="20" spans="1:22" ht="12.75">
      <c r="A20" s="318"/>
      <c r="B20" s="318"/>
      <c r="C20" s="318"/>
      <c r="D20" s="312"/>
      <c r="E20" s="373"/>
      <c r="F20" s="373"/>
      <c r="G20" s="312"/>
      <c r="H20" s="316"/>
      <c r="I20" s="317"/>
      <c r="J20" s="317"/>
      <c r="K20" s="317"/>
      <c r="L20" s="312"/>
      <c r="M20" s="314"/>
      <c r="N20" s="315"/>
      <c r="O20" s="318"/>
      <c r="P20" s="16"/>
      <c r="Q20" s="9"/>
      <c r="R20" s="9"/>
      <c r="S20" s="178"/>
      <c r="T20" s="7"/>
      <c r="U20" s="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8"/>
      <c r="T21" s="7"/>
      <c r="U21" s="7"/>
      <c r="V21" s="7"/>
    </row>
    <row r="22" spans="1:22" ht="12.75">
      <c r="A22" s="97"/>
      <c r="B22" s="97"/>
      <c r="C22" s="97"/>
      <c r="D22" s="92"/>
      <c r="E22" s="233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8"/>
      <c r="T22" s="7"/>
      <c r="U22" s="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8"/>
      <c r="T23" s="7"/>
      <c r="U23" s="7"/>
      <c r="V23" s="7"/>
    </row>
    <row r="24" spans="1:22" ht="19.5" customHeight="1">
      <c r="A24" s="21"/>
      <c r="B24" s="23"/>
      <c r="C24" s="19" t="s">
        <v>124</v>
      </c>
      <c r="D24" s="66">
        <f>IF(B4="","",B4)</f>
      </c>
      <c r="E24" s="188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8"/>
      <c r="T24" s="7"/>
      <c r="U24" s="7"/>
      <c r="V24" s="7"/>
    </row>
    <row r="25" spans="1:22" ht="19.5" customHeight="1">
      <c r="A25" s="21"/>
      <c r="B25" s="23"/>
      <c r="C25" s="19"/>
      <c r="D25" s="22" t="s">
        <v>114</v>
      </c>
      <c r="E25" s="188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8"/>
      <c r="T25" s="7"/>
      <c r="U25" s="7"/>
      <c r="V25" s="7"/>
    </row>
    <row r="26" spans="1:22" ht="19.5" customHeight="1">
      <c r="A26" s="21"/>
      <c r="B26" s="19" t="s">
        <v>15</v>
      </c>
      <c r="C26" s="357"/>
      <c r="D26" s="356"/>
      <c r="E26" s="65"/>
      <c r="F26" s="188"/>
      <c r="G26" s="188"/>
      <c r="H26" s="72" t="s">
        <v>88</v>
      </c>
      <c r="I26" s="74"/>
      <c r="J26" s="75" t="s">
        <v>151</v>
      </c>
      <c r="K26" s="73"/>
      <c r="L26" s="77"/>
      <c r="M26" s="331"/>
      <c r="N26" s="332"/>
      <c r="O26" s="94"/>
      <c r="P26" s="77"/>
      <c r="Q26" s="51"/>
      <c r="R26" s="50"/>
      <c r="S26" s="50"/>
      <c r="T26" s="7"/>
      <c r="U26" s="7"/>
      <c r="V26" s="7"/>
    </row>
    <row r="27" spans="1:22" ht="19.5" customHeight="1">
      <c r="A27" s="21"/>
      <c r="B27" s="21"/>
      <c r="C27" s="21"/>
      <c r="D27" s="21"/>
      <c r="E27" s="21"/>
      <c r="F27" s="22"/>
      <c r="G27" s="22"/>
      <c r="H27" s="362" t="s">
        <v>87</v>
      </c>
      <c r="I27" s="362" t="s">
        <v>87</v>
      </c>
      <c r="J27" s="368" t="s">
        <v>87</v>
      </c>
      <c r="K27" s="363" t="s">
        <v>87</v>
      </c>
      <c r="L27" s="77"/>
      <c r="M27" s="299" t="s">
        <v>650</v>
      </c>
      <c r="N27" s="97"/>
      <c r="O27" s="333"/>
      <c r="P27" s="77"/>
      <c r="Q27" s="51"/>
      <c r="R27" s="50"/>
      <c r="S27" s="50"/>
      <c r="T27" s="7"/>
      <c r="U27" s="7"/>
      <c r="V27" s="7"/>
    </row>
    <row r="28" spans="1:22" ht="19.5" customHeight="1">
      <c r="A28" s="21"/>
      <c r="B28" s="77"/>
      <c r="C28" s="213" t="s">
        <v>153</v>
      </c>
      <c r="D28" s="190">
        <f>+'Theor Self Stress #1'!C30</f>
        <v>0</v>
      </c>
      <c r="E28" s="77"/>
      <c r="F28" s="76"/>
      <c r="G28" s="76"/>
      <c r="H28" s="64" t="str">
        <f>IF($N$28="Net","Net El.","Gross El.")</f>
        <v>Gross El.</v>
      </c>
      <c r="I28" s="364" t="str">
        <f>IF($N$28="Net","Net El.","Gross El.")</f>
        <v>Gross El.</v>
      </c>
      <c r="J28" s="366" t="str">
        <f>IF($N$28="Net","Net El.","Gross El.")</f>
        <v>Gross El.</v>
      </c>
      <c r="K28" s="64" t="str">
        <f>IF($N$28="Net","Net El.","Gross El.")</f>
        <v>Gross El.</v>
      </c>
      <c r="L28" s="77"/>
      <c r="M28" s="334" t="s">
        <v>651</v>
      </c>
      <c r="N28" s="335"/>
      <c r="O28" s="336"/>
      <c r="P28" s="77"/>
      <c r="Q28" s="51"/>
      <c r="R28" s="50"/>
      <c r="S28" s="50" t="s">
        <v>652</v>
      </c>
      <c r="T28" s="7"/>
      <c r="U28" s="7"/>
      <c r="V28" s="7"/>
    </row>
    <row r="29" spans="1:22" ht="19.5" customHeight="1">
      <c r="A29" s="19"/>
      <c r="B29" s="77"/>
      <c r="C29" s="77"/>
      <c r="D29" s="77"/>
      <c r="E29" s="77"/>
      <c r="F29" s="182" t="s">
        <v>67</v>
      </c>
      <c r="G29" s="125" t="s">
        <v>87</v>
      </c>
      <c r="H29" s="191" t="s">
        <v>128</v>
      </c>
      <c r="I29" s="214" t="s">
        <v>127</v>
      </c>
      <c r="J29" s="215" t="s">
        <v>148</v>
      </c>
      <c r="K29" s="192" t="s">
        <v>149</v>
      </c>
      <c r="L29" s="77"/>
      <c r="M29" s="334" t="s">
        <v>649</v>
      </c>
      <c r="N29" s="97"/>
      <c r="O29" s="336"/>
      <c r="P29" s="77"/>
      <c r="Q29" s="51"/>
      <c r="R29" s="50"/>
      <c r="S29" s="50" t="s">
        <v>648</v>
      </c>
      <c r="T29" s="7"/>
      <c r="U29" s="7"/>
      <c r="V29" s="7"/>
    </row>
    <row r="30" spans="1:22" ht="19.5" customHeight="1">
      <c r="A30" s="19"/>
      <c r="B30" s="77"/>
      <c r="C30" s="108" t="s">
        <v>660</v>
      </c>
      <c r="D30" s="154" t="s">
        <v>647</v>
      </c>
      <c r="E30" s="154" t="s">
        <v>133</v>
      </c>
      <c r="F30" s="137"/>
      <c r="G30" s="64" t="str">
        <f>IF($N$28="Net","Net El.","Gross El.")</f>
        <v>Gross El.</v>
      </c>
      <c r="H30" s="193" t="s">
        <v>110</v>
      </c>
      <c r="I30" s="137" t="s">
        <v>111</v>
      </c>
      <c r="J30" s="171" t="s">
        <v>110</v>
      </c>
      <c r="K30" s="138" t="s">
        <v>111</v>
      </c>
      <c r="L30" s="77"/>
      <c r="M30" s="99"/>
      <c r="N30" s="337"/>
      <c r="O30" s="338"/>
      <c r="P30" s="77"/>
      <c r="Q30" s="51"/>
      <c r="R30" s="50"/>
      <c r="S30" s="50"/>
      <c r="T30" s="7"/>
      <c r="U30" s="7"/>
      <c r="V30" s="7"/>
    </row>
    <row r="31" spans="1:22" ht="19.5" customHeight="1">
      <c r="A31" s="19"/>
      <c r="B31" s="336"/>
      <c r="C31" s="108" t="s">
        <v>206</v>
      </c>
      <c r="D31" s="87">
        <f>+'Theor Self Stress #1'!I32</f>
        <v>0</v>
      </c>
      <c r="E31" s="194">
        <f>+'Theor Self Stress #1'!F34/1000000</f>
        <v>0</v>
      </c>
      <c r="F31" s="195" t="e">
        <f>+Forces!E54</f>
        <v>#DIV/0!</v>
      </c>
      <c r="G31" s="324" t="e">
        <f>IF($N$28="Net",Elongations!$G73,Elongations!$B73)</f>
        <v>#DIV/0!</v>
      </c>
      <c r="H31" s="324" t="e">
        <f>IF($N$28="Net",Elongations!$H73,Elongations!$C73)</f>
        <v>#DIV/0!</v>
      </c>
      <c r="I31" s="365" t="e">
        <f>IF($N$28="Net",Elongations!$I73,Elongations!$D73)</f>
        <v>#DIV/0!</v>
      </c>
      <c r="J31" s="367" t="e">
        <f>IF($N$28="Net",Elongations!$J73,Elongations!$E73)</f>
        <v>#DIV/0!</v>
      </c>
      <c r="K31" s="339" t="e">
        <f>IF($N$28="Net",Elongations!$K73,Elongations!$F73)</f>
        <v>#DIV/0!</v>
      </c>
      <c r="L31" s="98"/>
      <c r="M31" s="77"/>
      <c r="N31" s="77"/>
      <c r="O31" s="51"/>
      <c r="P31" s="16"/>
      <c r="Q31" s="9"/>
      <c r="R31" s="9"/>
      <c r="S31" s="178"/>
      <c r="T31" s="7"/>
      <c r="U31" s="7"/>
      <c r="V31" s="7"/>
    </row>
    <row r="32" spans="1:22" ht="19.5" customHeight="1">
      <c r="A32" s="19"/>
      <c r="B32" s="77"/>
      <c r="C32" s="102"/>
      <c r="D32" s="326"/>
      <c r="E32" s="326"/>
      <c r="F32" s="327"/>
      <c r="G32" s="298"/>
      <c r="H32" s="328"/>
      <c r="I32" s="328"/>
      <c r="J32" s="328"/>
      <c r="K32" s="328"/>
      <c r="L32" s="325"/>
      <c r="M32" s="77"/>
      <c r="N32" s="77"/>
      <c r="O32" s="51"/>
      <c r="P32" s="16"/>
      <c r="Q32" s="9"/>
      <c r="R32" s="9"/>
      <c r="S32" s="178"/>
      <c r="T32" s="7"/>
      <c r="U32" s="7"/>
      <c r="V32" s="7"/>
    </row>
    <row r="33" spans="1:22" ht="19.5" customHeight="1">
      <c r="A33" s="21"/>
      <c r="B33" s="77"/>
      <c r="C33" s="102"/>
      <c r="D33" s="118"/>
      <c r="E33" s="118"/>
      <c r="F33" s="353"/>
      <c r="G33" s="354"/>
      <c r="H33" s="325"/>
      <c r="I33" s="325"/>
      <c r="J33" s="325"/>
      <c r="K33" s="325"/>
      <c r="L33" s="325"/>
      <c r="M33" s="77"/>
      <c r="N33" s="77"/>
      <c r="O33" s="23"/>
      <c r="P33" s="16"/>
      <c r="Q33" s="9"/>
      <c r="R33" s="9"/>
      <c r="S33" s="178"/>
      <c r="T33" s="7"/>
      <c r="U33" s="7"/>
      <c r="V33" s="7"/>
    </row>
    <row r="34" spans="1:22" ht="19.5" customHeight="1">
      <c r="A34" s="77"/>
      <c r="B34" s="77"/>
      <c r="C34" s="102"/>
      <c r="D34" s="118"/>
      <c r="E34" s="118"/>
      <c r="F34" s="353"/>
      <c r="G34" s="354"/>
      <c r="H34" s="325"/>
      <c r="I34" s="325"/>
      <c r="J34" s="325"/>
      <c r="K34" s="325"/>
      <c r="L34" s="325"/>
      <c r="M34" s="77"/>
      <c r="N34" s="77"/>
      <c r="O34" s="77"/>
      <c r="P34" s="16"/>
      <c r="Q34" s="9"/>
      <c r="R34" s="9"/>
      <c r="S34" s="178"/>
      <c r="T34" s="7"/>
      <c r="U34" s="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8"/>
      <c r="T35" s="7"/>
      <c r="U35" s="7"/>
      <c r="V35" s="7"/>
    </row>
    <row r="36" spans="1:22" ht="19.5" customHeight="1">
      <c r="A36" s="77"/>
      <c r="B36" s="77"/>
      <c r="C36" s="77"/>
      <c r="D36" s="196" t="s">
        <v>147</v>
      </c>
      <c r="E36" s="77"/>
      <c r="F36" s="77"/>
      <c r="G36" s="189" t="s">
        <v>154</v>
      </c>
      <c r="H36" s="77"/>
      <c r="I36" s="68"/>
      <c r="J36" s="77"/>
      <c r="K36" s="197" t="s">
        <v>147</v>
      </c>
      <c r="L36" s="77"/>
      <c r="M36" s="77"/>
      <c r="N36" s="77"/>
      <c r="O36" s="77"/>
      <c r="P36" s="16"/>
      <c r="Q36" s="9"/>
      <c r="R36" s="9"/>
      <c r="S36" s="178"/>
      <c r="T36" s="7"/>
      <c r="U36" s="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8"/>
      <c r="T37" s="7"/>
      <c r="U37" s="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8"/>
      <c r="T38" s="7"/>
      <c r="U38" s="7"/>
      <c r="V38" s="7"/>
    </row>
    <row r="39" spans="1:22" ht="19.5" customHeight="1" thickBot="1">
      <c r="A39" s="21"/>
      <c r="B39" s="61" t="s">
        <v>212</v>
      </c>
      <c r="C39" s="20" t="str">
        <f>IF($N$28="Net","Net El.","Gross El.")</f>
        <v>Gross El.</v>
      </c>
      <c r="D39" s="57"/>
      <c r="E39" s="61" t="s">
        <v>212</v>
      </c>
      <c r="F39" s="20" t="str">
        <f>IF($N$28="Net","Net El.","Gross El.")</f>
        <v>Gross El.</v>
      </c>
      <c r="G39" s="21"/>
      <c r="H39" s="61" t="s">
        <v>212</v>
      </c>
      <c r="I39" s="20" t="str">
        <f>IF($N$28="Net","Net El.","Gross El.")</f>
        <v>Gross El.</v>
      </c>
      <c r="J39" s="59"/>
      <c r="K39" s="61" t="s">
        <v>212</v>
      </c>
      <c r="L39" s="20" t="str">
        <f>IF($N$28="Net","Net El.","Gross El.")</f>
        <v>Gross El.</v>
      </c>
      <c r="M39" s="77"/>
      <c r="N39" s="61" t="s">
        <v>212</v>
      </c>
      <c r="O39" s="20" t="str">
        <f>IF($N$28="Net","Net El.","Gross El.")</f>
        <v>Gross El.</v>
      </c>
      <c r="P39" s="16"/>
      <c r="Q39" s="9"/>
      <c r="R39" s="9"/>
      <c r="S39" s="178"/>
      <c r="T39" s="7"/>
      <c r="U39" s="7"/>
      <c r="V39" s="7"/>
    </row>
    <row r="40" spans="1:22" ht="19.5" customHeight="1" thickBot="1">
      <c r="A40" s="19">
        <f>IF(B40="","",1)</f>
        <v>1</v>
      </c>
      <c r="B40" s="205" t="s">
        <v>206</v>
      </c>
      <c r="C40" s="18"/>
      <c r="D40" s="51">
        <f>IF(E40="","",1)</f>
        <v>1</v>
      </c>
      <c r="E40" s="205" t="s">
        <v>206</v>
      </c>
      <c r="F40" s="18"/>
      <c r="G40" s="22">
        <f>IF(H40="","",1)</f>
        <v>1</v>
      </c>
      <c r="H40" s="205" t="s">
        <v>206</v>
      </c>
      <c r="I40" s="18"/>
      <c r="J40" s="22">
        <f>IF(K40="","",1)</f>
        <v>1</v>
      </c>
      <c r="K40" s="205" t="s">
        <v>206</v>
      </c>
      <c r="L40" s="32"/>
      <c r="M40" s="22">
        <f>IF(N40="","",1)</f>
        <v>1</v>
      </c>
      <c r="N40" s="205" t="s">
        <v>206</v>
      </c>
      <c r="O40" s="32"/>
      <c r="P40" s="16"/>
      <c r="Q40" s="9"/>
      <c r="R40" s="9"/>
      <c r="S40" s="178"/>
      <c r="T40" s="7"/>
      <c r="U40" s="7"/>
      <c r="V40" s="7"/>
    </row>
    <row r="41" spans="1:22" ht="19.5" customHeight="1" thickBot="1">
      <c r="A41" s="19">
        <f>IF(B41="","",A40+1)</f>
        <v>2</v>
      </c>
      <c r="B41" s="205" t="s">
        <v>206</v>
      </c>
      <c r="C41" s="18"/>
      <c r="D41" s="51">
        <f aca="true" t="shared" si="0" ref="D41:D51">IF(E41="","",D40+1)</f>
        <v>2</v>
      </c>
      <c r="E41" s="205" t="s">
        <v>206</v>
      </c>
      <c r="F41" s="18"/>
      <c r="G41" s="22">
        <f>IF(H41="","",G40+1)</f>
        <v>2</v>
      </c>
      <c r="H41" s="205" t="s">
        <v>206</v>
      </c>
      <c r="I41" s="18"/>
      <c r="J41" s="22">
        <f>IF(K41="","",J40+1)</f>
        <v>2</v>
      </c>
      <c r="K41" s="205" t="s">
        <v>206</v>
      </c>
      <c r="L41" s="32"/>
      <c r="M41" s="22">
        <f>IF(N41="","",M40+1)</f>
        <v>2</v>
      </c>
      <c r="N41" s="205" t="s">
        <v>206</v>
      </c>
      <c r="O41" s="32"/>
      <c r="P41" s="16"/>
      <c r="Q41" s="9"/>
      <c r="R41" s="9"/>
      <c r="S41" s="178"/>
      <c r="T41" s="7"/>
      <c r="U41" s="7"/>
      <c r="V41" s="7"/>
    </row>
    <row r="42" spans="1:22" ht="19.5" customHeight="1" thickBot="1">
      <c r="A42" s="19">
        <f aca="true" t="shared" si="1" ref="A42:A51">IF(B42="","",A41+1)</f>
        <v>3</v>
      </c>
      <c r="B42" s="205" t="s">
        <v>206</v>
      </c>
      <c r="C42" s="18"/>
      <c r="D42" s="51">
        <f t="shared" si="0"/>
        <v>3</v>
      </c>
      <c r="E42" s="205" t="s">
        <v>206</v>
      </c>
      <c r="F42" s="18"/>
      <c r="G42" s="22">
        <f aca="true" t="shared" si="2" ref="G42:G47">IF(H42="","",G41+1)</f>
        <v>3</v>
      </c>
      <c r="H42" s="205" t="s">
        <v>206</v>
      </c>
      <c r="I42" s="18"/>
      <c r="J42" s="22">
        <f>IF(K42="","",J41+1)</f>
        <v>3</v>
      </c>
      <c r="K42" s="205" t="s">
        <v>206</v>
      </c>
      <c r="L42" s="32"/>
      <c r="M42" s="22">
        <f>IF(N42="","",M41+1)</f>
        <v>3</v>
      </c>
      <c r="N42" s="205" t="s">
        <v>206</v>
      </c>
      <c r="O42" s="32"/>
      <c r="P42" s="16"/>
      <c r="Q42" s="9"/>
      <c r="R42" s="9"/>
      <c r="S42" s="178"/>
      <c r="T42" s="7"/>
      <c r="U42" s="7"/>
      <c r="V42" s="7"/>
    </row>
    <row r="43" spans="1:22" ht="19.5" customHeight="1" thickBot="1">
      <c r="A43" s="19">
        <f t="shared" si="1"/>
        <v>4</v>
      </c>
      <c r="B43" s="205" t="s">
        <v>206</v>
      </c>
      <c r="C43" s="18"/>
      <c r="D43" s="51">
        <f t="shared" si="0"/>
        <v>4</v>
      </c>
      <c r="E43" s="205" t="s">
        <v>206</v>
      </c>
      <c r="F43" s="18"/>
      <c r="G43" s="22">
        <f t="shared" si="2"/>
        <v>4</v>
      </c>
      <c r="H43" s="205" t="s">
        <v>206</v>
      </c>
      <c r="I43" s="18"/>
      <c r="J43" s="22">
        <f>IF(K43="","",J42+1)</f>
        <v>4</v>
      </c>
      <c r="K43" s="205" t="s">
        <v>206</v>
      </c>
      <c r="L43" s="32"/>
      <c r="M43" s="22">
        <f>IF(N43="","",M42+1)</f>
        <v>4</v>
      </c>
      <c r="N43" s="205" t="s">
        <v>206</v>
      </c>
      <c r="O43" s="32"/>
      <c r="P43" s="16"/>
      <c r="Q43" s="9"/>
      <c r="R43" s="9"/>
      <c r="S43" s="178"/>
      <c r="T43" s="7"/>
      <c r="U43" s="7"/>
      <c r="V43" s="7"/>
    </row>
    <row r="44" spans="1:22" ht="19.5" customHeight="1" thickBot="1">
      <c r="A44" s="19">
        <f t="shared" si="1"/>
        <v>5</v>
      </c>
      <c r="B44" s="205" t="s">
        <v>206</v>
      </c>
      <c r="C44" s="18"/>
      <c r="D44" s="51">
        <f t="shared" si="0"/>
        <v>5</v>
      </c>
      <c r="E44" s="205" t="s">
        <v>206</v>
      </c>
      <c r="F44" s="18"/>
      <c r="G44" s="22">
        <f t="shared" si="2"/>
        <v>5</v>
      </c>
      <c r="H44" s="205" t="s">
        <v>206</v>
      </c>
      <c r="I44" s="18"/>
      <c r="J44" s="22">
        <f>IF(K44="","",J43+1)</f>
        <v>5</v>
      </c>
      <c r="K44" s="205" t="s">
        <v>206</v>
      </c>
      <c r="L44" s="32"/>
      <c r="M44" s="77"/>
      <c r="N44" s="77"/>
      <c r="O44" s="77"/>
      <c r="P44" s="16"/>
      <c r="Q44" s="9"/>
      <c r="R44" s="9"/>
      <c r="S44" s="178"/>
      <c r="T44" s="7"/>
      <c r="U44" s="7"/>
      <c r="V44" s="7"/>
    </row>
    <row r="45" spans="1:22" ht="19.5" customHeight="1" thickBot="1">
      <c r="A45" s="19">
        <f t="shared" si="1"/>
        <v>6</v>
      </c>
      <c r="B45" s="205" t="s">
        <v>206</v>
      </c>
      <c r="C45" s="18"/>
      <c r="D45" s="51">
        <f t="shared" si="0"/>
        <v>6</v>
      </c>
      <c r="E45" s="205" t="s">
        <v>206</v>
      </c>
      <c r="F45" s="18"/>
      <c r="G45" s="22">
        <f t="shared" si="2"/>
        <v>6</v>
      </c>
      <c r="H45" s="205" t="s">
        <v>206</v>
      </c>
      <c r="I45" s="18"/>
      <c r="J45" s="22">
        <f>IF(K45="","",J44+1)</f>
        <v>6</v>
      </c>
      <c r="K45" s="205" t="s">
        <v>206</v>
      </c>
      <c r="L45" s="32"/>
      <c r="M45" s="77"/>
      <c r="N45" s="77"/>
      <c r="O45" s="77"/>
      <c r="P45" s="16"/>
      <c r="Q45" s="9"/>
      <c r="R45" s="9"/>
      <c r="S45" s="178"/>
      <c r="T45" s="7"/>
      <c r="U45" s="7"/>
      <c r="V45" s="7"/>
    </row>
    <row r="46" spans="1:22" ht="19.5" customHeight="1" thickBot="1">
      <c r="A46" s="19">
        <f t="shared" si="1"/>
        <v>7</v>
      </c>
      <c r="B46" s="205" t="s">
        <v>206</v>
      </c>
      <c r="C46" s="18"/>
      <c r="D46" s="51">
        <f t="shared" si="0"/>
        <v>7</v>
      </c>
      <c r="E46" s="205" t="s">
        <v>206</v>
      </c>
      <c r="F46" s="18"/>
      <c r="G46" s="22">
        <f t="shared" si="2"/>
        <v>7</v>
      </c>
      <c r="H46" s="205" t="s">
        <v>206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8"/>
      <c r="T46" s="7"/>
      <c r="U46" s="7"/>
      <c r="V46" s="7"/>
    </row>
    <row r="47" spans="1:22" ht="19.5" customHeight="1" thickBot="1">
      <c r="A47" s="19">
        <f t="shared" si="1"/>
        <v>8</v>
      </c>
      <c r="B47" s="205" t="s">
        <v>206</v>
      </c>
      <c r="C47" s="18"/>
      <c r="D47" s="51">
        <f t="shared" si="0"/>
        <v>8</v>
      </c>
      <c r="E47" s="205" t="s">
        <v>206</v>
      </c>
      <c r="F47" s="18"/>
      <c r="G47" s="22">
        <f t="shared" si="2"/>
        <v>8</v>
      </c>
      <c r="H47" s="205" t="s">
        <v>206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8"/>
      <c r="T47" s="7"/>
      <c r="U47" s="7"/>
      <c r="V47" s="7"/>
    </row>
    <row r="48" spans="1:22" ht="19.5" customHeight="1" thickBot="1">
      <c r="A48" s="19">
        <f t="shared" si="1"/>
        <v>9</v>
      </c>
      <c r="B48" s="205" t="s">
        <v>206</v>
      </c>
      <c r="C48" s="18"/>
      <c r="D48" s="51">
        <f t="shared" si="0"/>
        <v>9</v>
      </c>
      <c r="E48" s="205" t="s">
        <v>206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8"/>
      <c r="T48" s="7"/>
      <c r="U48" s="7"/>
      <c r="V48" s="7"/>
    </row>
    <row r="49" spans="1:22" ht="19.5" customHeight="1" thickBot="1">
      <c r="A49" s="19">
        <f t="shared" si="1"/>
        <v>10</v>
      </c>
      <c r="B49" s="205" t="s">
        <v>206</v>
      </c>
      <c r="C49" s="18"/>
      <c r="D49" s="51">
        <f t="shared" si="0"/>
        <v>10</v>
      </c>
      <c r="E49" s="205" t="s">
        <v>206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8"/>
      <c r="T49" s="7"/>
      <c r="U49" s="7"/>
      <c r="V49" s="7"/>
    </row>
    <row r="50" spans="1:22" ht="19.5" customHeight="1" thickBot="1">
      <c r="A50" s="19">
        <f t="shared" si="1"/>
        <v>11</v>
      </c>
      <c r="B50" s="205" t="s">
        <v>206</v>
      </c>
      <c r="C50" s="18"/>
      <c r="D50" s="51">
        <f t="shared" si="0"/>
        <v>11</v>
      </c>
      <c r="E50" s="205" t="s">
        <v>206</v>
      </c>
      <c r="F50" s="18"/>
      <c r="G50" s="77"/>
      <c r="H50" s="61" t="s">
        <v>212</v>
      </c>
      <c r="I50" s="20" t="str">
        <f>IF($N$28="Net","Net El.","Gross El.")</f>
        <v>Gross El.</v>
      </c>
      <c r="J50" s="57"/>
      <c r="K50" s="61" t="s">
        <v>212</v>
      </c>
      <c r="L50" s="20" t="str">
        <f>IF($N$28="Net","Net El.","Gross El.")</f>
        <v>Gross El.</v>
      </c>
      <c r="M50" s="77"/>
      <c r="N50" s="61" t="s">
        <v>212</v>
      </c>
      <c r="O50" s="20" t="str">
        <f>IF($N$28="Net","Net El.","Gross El.")</f>
        <v>Gross El.</v>
      </c>
      <c r="P50" s="16"/>
      <c r="Q50" s="9"/>
      <c r="R50" s="9"/>
      <c r="S50" s="178"/>
      <c r="T50" s="7"/>
      <c r="U50" s="7"/>
      <c r="V50" s="7"/>
    </row>
    <row r="51" spans="1:22" ht="19.5" customHeight="1" thickBot="1">
      <c r="A51" s="19">
        <f t="shared" si="1"/>
        <v>12</v>
      </c>
      <c r="B51" s="205" t="s">
        <v>206</v>
      </c>
      <c r="C51" s="56"/>
      <c r="D51" s="51">
        <f t="shared" si="0"/>
        <v>12</v>
      </c>
      <c r="E51" s="205" t="s">
        <v>206</v>
      </c>
      <c r="F51" s="56"/>
      <c r="G51" s="22">
        <f>IF(H51="","",1)</f>
        <v>1</v>
      </c>
      <c r="H51" s="205" t="s">
        <v>206</v>
      </c>
      <c r="I51" s="18"/>
      <c r="J51" s="22">
        <f>IF(K51="","",1)</f>
        <v>1</v>
      </c>
      <c r="K51" s="205" t="s">
        <v>206</v>
      </c>
      <c r="L51" s="32"/>
      <c r="M51" s="22">
        <f>IF(N51="","",1)</f>
        <v>1</v>
      </c>
      <c r="N51" s="205" t="s">
        <v>206</v>
      </c>
      <c r="O51" s="32"/>
      <c r="P51" s="16"/>
      <c r="Q51" s="9"/>
      <c r="R51" s="9"/>
      <c r="S51" s="178"/>
      <c r="T51" s="7"/>
      <c r="U51" s="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5" t="s">
        <v>206</v>
      </c>
      <c r="I52" s="18"/>
      <c r="J52" s="22">
        <f>IF(K52="","",J51+1)</f>
        <v>2</v>
      </c>
      <c r="K52" s="205" t="s">
        <v>206</v>
      </c>
      <c r="L52" s="32"/>
      <c r="M52" s="22">
        <f>IF(N52="","",M51+1)</f>
        <v>2</v>
      </c>
      <c r="N52" s="205" t="s">
        <v>206</v>
      </c>
      <c r="O52" s="32"/>
      <c r="P52" s="16"/>
      <c r="Q52" s="9"/>
      <c r="R52" s="9"/>
      <c r="S52" s="178"/>
      <c r="T52" s="7"/>
      <c r="U52" s="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8"/>
      <c r="T53" s="7"/>
      <c r="U53" s="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8"/>
      <c r="T54" s="7"/>
      <c r="U54" s="7"/>
      <c r="V54" s="7"/>
    </row>
    <row r="55" spans="1:22" ht="19.5" customHeight="1">
      <c r="A55" s="77"/>
      <c r="B55" s="77"/>
      <c r="C55" s="77"/>
      <c r="D55" s="196" t="s">
        <v>146</v>
      </c>
      <c r="E55" s="77"/>
      <c r="F55" s="77"/>
      <c r="G55" s="189" t="s">
        <v>155</v>
      </c>
      <c r="H55" s="77"/>
      <c r="I55" s="376">
        <f>+D28-I36</f>
        <v>0</v>
      </c>
      <c r="J55" s="77"/>
      <c r="K55" s="197" t="s">
        <v>146</v>
      </c>
      <c r="L55" s="77"/>
      <c r="M55" s="77"/>
      <c r="N55" s="77"/>
      <c r="O55" s="77"/>
      <c r="P55" s="16"/>
      <c r="Q55" s="9"/>
      <c r="R55" s="9"/>
      <c r="S55" s="178"/>
      <c r="T55" s="7"/>
      <c r="U55" s="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8"/>
      <c r="T56" s="7"/>
      <c r="U56" s="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8"/>
      <c r="T57" s="7"/>
      <c r="U57" s="7"/>
      <c r="V57" s="7"/>
    </row>
    <row r="58" spans="1:22" ht="19.5" customHeight="1" thickBot="1">
      <c r="A58" s="77"/>
      <c r="B58" s="61" t="s">
        <v>212</v>
      </c>
      <c r="C58" s="20" t="str">
        <f>IF($N$28="Net","Net El.","Gross El.")</f>
        <v>Gross El.</v>
      </c>
      <c r="D58" s="57"/>
      <c r="E58" s="61" t="s">
        <v>212</v>
      </c>
      <c r="F58" s="20" t="str">
        <f>IF($N$28="Net","Net El.","Gross El.")</f>
        <v>Gross El.</v>
      </c>
      <c r="G58" s="77"/>
      <c r="H58" s="61" t="s">
        <v>212</v>
      </c>
      <c r="I58" s="20" t="str">
        <f>IF($N$28="Net","Net El.","Gross El.")</f>
        <v>Gross El.</v>
      </c>
      <c r="J58" s="77"/>
      <c r="K58" s="61" t="s">
        <v>212</v>
      </c>
      <c r="L58" s="20" t="str">
        <f>IF($N$28="Net","Net El.","Gross El.")</f>
        <v>Gross El.</v>
      </c>
      <c r="M58" s="21"/>
      <c r="N58" s="61" t="s">
        <v>212</v>
      </c>
      <c r="O58" s="20" t="str">
        <f>IF($N$28="Net","Net El.","Gross El.")</f>
        <v>Gross El.</v>
      </c>
      <c r="P58" s="16"/>
      <c r="Q58" s="9"/>
      <c r="R58" s="9"/>
      <c r="S58" s="178"/>
      <c r="T58" s="7"/>
      <c r="U58" s="7"/>
      <c r="V58" s="7"/>
    </row>
    <row r="59" spans="1:22" ht="19.5" customHeight="1" thickBot="1">
      <c r="A59" s="22">
        <f>IF(B59="","",1)</f>
        <v>1</v>
      </c>
      <c r="B59" s="205" t="s">
        <v>206</v>
      </c>
      <c r="C59" s="18"/>
      <c r="D59" s="22">
        <f>IF(E59="","",1)</f>
        <v>1</v>
      </c>
      <c r="E59" s="205" t="s">
        <v>206</v>
      </c>
      <c r="F59" s="32"/>
      <c r="G59" s="22">
        <f>IF(H59="","",1)</f>
        <v>1</v>
      </c>
      <c r="H59" s="205" t="s">
        <v>206</v>
      </c>
      <c r="I59" s="32"/>
      <c r="J59" s="22">
        <f>IF(K59="","",1)</f>
        <v>1</v>
      </c>
      <c r="K59" s="205" t="s">
        <v>206</v>
      </c>
      <c r="L59" s="32"/>
      <c r="M59" s="22">
        <f>IF(N59="","",1)</f>
        <v>1</v>
      </c>
      <c r="N59" s="205" t="s">
        <v>206</v>
      </c>
      <c r="O59" s="18"/>
      <c r="P59" s="16"/>
      <c r="Q59" s="9"/>
      <c r="R59" s="9"/>
      <c r="S59" s="178"/>
      <c r="T59" s="7"/>
      <c r="U59" s="7"/>
      <c r="V59" s="7"/>
    </row>
    <row r="60" spans="1:22" ht="19.5" customHeight="1" thickBot="1">
      <c r="A60" s="22">
        <f>IF(B60="","",A59+1)</f>
        <v>2</v>
      </c>
      <c r="B60" s="205" t="s">
        <v>206</v>
      </c>
      <c r="C60" s="18"/>
      <c r="D60" s="22">
        <f>IF(E60="","",D59+1)</f>
        <v>2</v>
      </c>
      <c r="E60" s="205" t="s">
        <v>206</v>
      </c>
      <c r="F60" s="32"/>
      <c r="G60" s="22">
        <f>IF(H60="","",G59+1)</f>
        <v>2</v>
      </c>
      <c r="H60" s="205" t="s">
        <v>206</v>
      </c>
      <c r="I60" s="32"/>
      <c r="J60" s="22">
        <f>IF(K60="","",J59+1)</f>
        <v>2</v>
      </c>
      <c r="K60" s="205" t="s">
        <v>206</v>
      </c>
      <c r="L60" s="32"/>
      <c r="M60" s="22">
        <f>IF(N60="","",M59+1)</f>
        <v>2</v>
      </c>
      <c r="N60" s="205" t="s">
        <v>206</v>
      </c>
      <c r="O60" s="18"/>
      <c r="P60" s="16"/>
      <c r="Q60" s="9"/>
      <c r="R60" s="9"/>
      <c r="S60" s="178"/>
      <c r="T60" s="7"/>
      <c r="U60" s="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8"/>
      <c r="T61" s="7"/>
      <c r="U61" s="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8"/>
      <c r="T62" s="7"/>
      <c r="U62" s="7"/>
      <c r="V62" s="7"/>
    </row>
    <row r="63" spans="1:22" ht="19.5" customHeight="1" thickBot="1">
      <c r="A63" s="57"/>
      <c r="B63" s="61" t="s">
        <v>212</v>
      </c>
      <c r="C63" s="20" t="str">
        <f>IF($N$28="Net","Net El.","Gross El.")</f>
        <v>Gross El.</v>
      </c>
      <c r="D63" s="57"/>
      <c r="E63" s="61" t="s">
        <v>212</v>
      </c>
      <c r="F63" s="20" t="str">
        <f>IF($N$28="Net","Net El.","Gross El.")</f>
        <v>Gross El.</v>
      </c>
      <c r="G63" s="77"/>
      <c r="H63" s="61" t="s">
        <v>212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8"/>
      <c r="T63" s="7"/>
      <c r="U63" s="7"/>
      <c r="V63" s="7"/>
    </row>
    <row r="64" spans="1:22" ht="19.5" customHeight="1" thickBot="1">
      <c r="A64" s="22">
        <f>IF(B64="","",1)</f>
        <v>1</v>
      </c>
      <c r="B64" s="205" t="s">
        <v>206</v>
      </c>
      <c r="C64" s="18"/>
      <c r="D64" s="22">
        <f>IF(E64="","",1)</f>
        <v>1</v>
      </c>
      <c r="E64" s="205" t="s">
        <v>206</v>
      </c>
      <c r="F64" s="32"/>
      <c r="G64" s="22">
        <f>IF(H64="","",1)</f>
        <v>1</v>
      </c>
      <c r="H64" s="205" t="s">
        <v>206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8"/>
      <c r="T64" s="7"/>
      <c r="U64" s="7"/>
      <c r="V64" s="7"/>
    </row>
    <row r="65" spans="1:22" ht="19.5" customHeight="1" thickBot="1">
      <c r="A65" s="22">
        <f>IF(B65="","",A64+1)</f>
        <v>2</v>
      </c>
      <c r="B65" s="205" t="s">
        <v>206</v>
      </c>
      <c r="C65" s="18"/>
      <c r="D65" s="22">
        <f>IF(E65="","",D64+1)</f>
        <v>2</v>
      </c>
      <c r="E65" s="205" t="s">
        <v>206</v>
      </c>
      <c r="F65" s="32"/>
      <c r="G65" s="22">
        <f>IF(H65="","",G64+1)</f>
        <v>2</v>
      </c>
      <c r="H65" s="205" t="s">
        <v>206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8"/>
      <c r="T65" s="7"/>
      <c r="U65" s="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8"/>
      <c r="T66" s="7"/>
      <c r="U66" s="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8"/>
      <c r="I67" s="198"/>
      <c r="J67" s="100"/>
      <c r="K67" s="77"/>
      <c r="L67" s="77"/>
      <c r="M67" s="77"/>
      <c r="N67" s="77"/>
      <c r="O67" s="77"/>
      <c r="P67" s="16"/>
      <c r="Q67" s="9"/>
      <c r="R67" s="9"/>
      <c r="S67" s="178"/>
      <c r="T67" s="7"/>
      <c r="U67" s="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8"/>
      <c r="T68" s="7"/>
      <c r="U68" s="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9" t="s">
        <v>120</v>
      </c>
      <c r="H69" s="119"/>
      <c r="I69" s="119"/>
      <c r="J69" s="119"/>
      <c r="K69" s="119"/>
      <c r="L69" s="77"/>
      <c r="M69" s="200"/>
      <c r="N69" s="198"/>
      <c r="O69" s="77"/>
      <c r="P69" s="16"/>
      <c r="Q69" s="9"/>
      <c r="R69" s="9"/>
      <c r="S69" s="178"/>
      <c r="T69" s="7"/>
      <c r="U69" s="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200"/>
      <c r="N70" s="198"/>
      <c r="O70" s="77"/>
      <c r="P70" s="16"/>
      <c r="Q70" s="9"/>
      <c r="R70" s="9"/>
      <c r="S70" s="178"/>
      <c r="T70" s="7"/>
      <c r="U70" s="7"/>
      <c r="V70" s="7"/>
    </row>
    <row r="71" spans="1:22" ht="19.5" customHeight="1">
      <c r="A71" s="77"/>
      <c r="B71" s="77"/>
      <c r="C71" s="77"/>
      <c r="D71" s="201" t="s">
        <v>121</v>
      </c>
      <c r="E71" s="202"/>
      <c r="F71" s="203" t="s">
        <v>122</v>
      </c>
      <c r="G71" s="203"/>
      <c r="H71" s="202"/>
      <c r="I71" s="203" t="s">
        <v>123</v>
      </c>
      <c r="J71" s="203"/>
      <c r="K71" s="204"/>
      <c r="L71" s="77"/>
      <c r="M71" s="77"/>
      <c r="N71" s="77"/>
      <c r="O71" s="77"/>
      <c r="P71" s="16"/>
      <c r="Q71" s="9"/>
      <c r="R71" s="9"/>
      <c r="S71" s="178"/>
      <c r="T71" s="7"/>
      <c r="U71" s="7"/>
      <c r="V71" s="7"/>
    </row>
    <row r="72" spans="1:22" ht="19.5" customHeight="1">
      <c r="A72" s="77"/>
      <c r="B72" s="55"/>
      <c r="C72" s="77"/>
      <c r="D72" s="206"/>
      <c r="E72" s="207"/>
      <c r="F72" s="208"/>
      <c r="G72" s="208"/>
      <c r="H72" s="207"/>
      <c r="I72" s="209"/>
      <c r="J72" s="209"/>
      <c r="K72" s="210"/>
      <c r="L72" s="77"/>
      <c r="M72" s="77"/>
      <c r="N72" s="77"/>
      <c r="O72" s="77"/>
      <c r="P72" s="16"/>
      <c r="Q72" s="9"/>
      <c r="R72" s="9"/>
      <c r="S72" s="178"/>
      <c r="T72" s="7"/>
      <c r="U72" s="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8"/>
      <c r="T73" s="7"/>
      <c r="U73" s="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8"/>
      <c r="T74" s="7"/>
      <c r="U74" s="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8"/>
      <c r="T75" s="7"/>
      <c r="U75" s="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8"/>
      <c r="T76" s="7"/>
      <c r="U76" s="7"/>
      <c r="V76" s="7"/>
    </row>
    <row r="77" spans="1:22" ht="12.75">
      <c r="A77" s="77"/>
      <c r="B77" s="77"/>
      <c r="C77" s="77"/>
      <c r="D77" s="211"/>
      <c r="E77" s="211"/>
      <c r="F77" s="211"/>
      <c r="G77" s="211"/>
      <c r="H77" s="211"/>
      <c r="I77" s="211"/>
      <c r="J77" s="211"/>
      <c r="K77" s="211"/>
      <c r="L77" s="211"/>
      <c r="M77" s="77"/>
      <c r="N77" s="77"/>
      <c r="O77" s="77"/>
      <c r="P77" s="16"/>
      <c r="Q77" s="9"/>
      <c r="R77" s="9"/>
      <c r="S77" s="178"/>
      <c r="T77" s="7"/>
      <c r="U77" s="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8"/>
      <c r="T78" s="7"/>
      <c r="U78" s="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8"/>
      <c r="T79" s="7"/>
      <c r="U79" s="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7" t="s">
        <v>16</v>
      </c>
      <c r="J80" s="164">
        <f>+'Theor Self Stress #1'!G53</f>
        <v>0</v>
      </c>
      <c r="K80" s="134"/>
      <c r="L80" s="95"/>
      <c r="M80" s="77"/>
      <c r="N80" s="77"/>
      <c r="O80" s="77"/>
      <c r="P80" s="16"/>
      <c r="Q80" s="9"/>
      <c r="R80" s="9"/>
      <c r="S80" s="178"/>
      <c r="T80" s="7"/>
      <c r="U80" s="7"/>
      <c r="V80" s="7"/>
    </row>
    <row r="81" spans="1:22" ht="12.75">
      <c r="A81" s="178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8"/>
      <c r="T81" s="7"/>
      <c r="U81" s="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8"/>
      <c r="T82" s="7"/>
      <c r="U82" s="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8"/>
      <c r="T83" s="7"/>
      <c r="U83" s="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8"/>
      <c r="T84" s="7"/>
      <c r="U84" s="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8"/>
      <c r="T85" s="7"/>
      <c r="U85" s="7"/>
      <c r="V85" s="7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8"/>
      <c r="T86" s="7"/>
      <c r="U86" s="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6"/>
      <c r="J87" s="16"/>
      <c r="K87" s="69"/>
      <c r="L87" s="49"/>
      <c r="M87" s="16"/>
      <c r="N87" s="16"/>
      <c r="O87" s="16"/>
      <c r="P87" s="16"/>
      <c r="Q87" s="9"/>
      <c r="R87" s="9"/>
      <c r="S87" s="178"/>
      <c r="T87" s="7"/>
      <c r="U87" s="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6"/>
      <c r="K88" s="69"/>
      <c r="L88" s="49"/>
      <c r="M88" s="16"/>
      <c r="N88" s="16"/>
      <c r="O88" s="16"/>
      <c r="P88" s="16"/>
      <c r="Q88" s="9"/>
      <c r="R88" s="9"/>
      <c r="S88" s="178"/>
      <c r="T88" s="7"/>
      <c r="U88" s="7"/>
      <c r="V88" s="7"/>
    </row>
    <row r="89" spans="1:22" ht="12.75">
      <c r="A89" s="19">
        <f>IF(B89="","",#REF!+1)</f>
      </c>
      <c r="B89" s="5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7"/>
      <c r="N89" s="57"/>
      <c r="O89" s="16"/>
      <c r="P89" s="16"/>
      <c r="Q89" s="9"/>
      <c r="R89" s="9"/>
      <c r="S89" s="178"/>
      <c r="T89" s="7"/>
      <c r="U89" s="7"/>
      <c r="V89" s="7"/>
    </row>
    <row r="90" spans="1:22" ht="12.75">
      <c r="A90" s="54">
        <f>IF(B90="","",A89+1)</f>
      </c>
      <c r="B90" s="55"/>
      <c r="M90" s="62"/>
      <c r="N90" s="63"/>
      <c r="O90" s="14"/>
      <c r="P90" s="14"/>
      <c r="Q90" s="8"/>
      <c r="R90" s="8"/>
      <c r="S90" s="7"/>
      <c r="T90" s="7"/>
      <c r="U90" s="7"/>
      <c r="V90" s="7"/>
    </row>
    <row r="91" spans="1:22" ht="12.75">
      <c r="A91" s="54">
        <f>IF(B91="","",A90+1)</f>
      </c>
      <c r="B91" s="55"/>
      <c r="M91" s="62"/>
      <c r="N91" s="63"/>
      <c r="O91" s="14"/>
      <c r="P91" s="14"/>
      <c r="Q91" s="7"/>
      <c r="R91" s="7"/>
      <c r="S91" s="7"/>
      <c r="T91" s="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B40:B51 H64:H65 E64:E65 B64:B65 N59:N60 K59:K60 H59:H60 E59:E60 B59:B60 N51:N52 K51:K52 H51:H52 N40:N43 K40:K45 H40:H47 E40:E51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12" t="s">
        <v>13</v>
      </c>
      <c r="B1" s="413"/>
      <c r="C1" s="413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8"/>
      <c r="T1" s="7"/>
      <c r="U1" s="7"/>
      <c r="V1" s="7"/>
    </row>
    <row r="2" spans="1:22" ht="12.75">
      <c r="A2" s="69"/>
      <c r="B2" s="212"/>
      <c r="C2" s="16"/>
      <c r="D2" s="69"/>
      <c r="E2" s="16"/>
      <c r="F2" s="16"/>
      <c r="G2" s="69"/>
      <c r="H2" s="16"/>
      <c r="I2" s="185"/>
      <c r="J2" s="185"/>
      <c r="K2" s="16"/>
      <c r="L2" s="16"/>
      <c r="M2" s="16"/>
      <c r="N2" s="16"/>
      <c r="O2" s="16"/>
      <c r="P2" s="15"/>
      <c r="Q2" s="9"/>
      <c r="R2" s="9"/>
      <c r="S2" s="178"/>
      <c r="T2" s="7"/>
      <c r="U2" s="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5"/>
      <c r="J3" s="185"/>
      <c r="K3" s="16"/>
      <c r="L3" s="16"/>
      <c r="M3" s="16"/>
      <c r="N3" s="16"/>
      <c r="O3" s="16"/>
      <c r="P3" s="15"/>
      <c r="Q3" s="9"/>
      <c r="R3" s="9"/>
      <c r="S3" s="178"/>
      <c r="T3" s="7"/>
      <c r="U3" s="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8"/>
      <c r="T4" s="7"/>
      <c r="U4" s="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8"/>
      <c r="T5" s="7"/>
      <c r="U5" s="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8"/>
      <c r="T6" s="7"/>
      <c r="U6" s="7"/>
      <c r="V6" s="7"/>
    </row>
    <row r="7" spans="1:22" ht="12.75">
      <c r="A7" s="15" t="s">
        <v>662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04" t="s">
        <v>717</v>
      </c>
      <c r="O7" s="16"/>
      <c r="P7" s="16"/>
      <c r="Q7" s="9"/>
      <c r="R7" s="9"/>
      <c r="S7" s="178"/>
      <c r="T7" s="7"/>
      <c r="U7" s="7"/>
      <c r="V7" s="7"/>
    </row>
    <row r="8" spans="1:22" ht="15">
      <c r="A8" s="320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74"/>
      <c r="Q8" s="9"/>
      <c r="R8" s="9"/>
      <c r="S8" s="178"/>
      <c r="T8" s="7"/>
      <c r="U8" s="7"/>
      <c r="V8" s="7"/>
    </row>
    <row r="9" spans="1:22" ht="15">
      <c r="A9" s="414" t="s">
        <v>102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375"/>
      <c r="Q9" s="9"/>
      <c r="R9" s="9"/>
      <c r="S9" s="178"/>
      <c r="T9" s="7"/>
      <c r="U9" s="7"/>
      <c r="V9" s="7"/>
    </row>
    <row r="10" spans="1:22" ht="12.75">
      <c r="A10" s="416" t="s">
        <v>104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375"/>
      <c r="Q10" s="9"/>
      <c r="R10" s="9"/>
      <c r="S10" s="178"/>
      <c r="T10" s="7"/>
      <c r="U10" s="7"/>
      <c r="V10" s="7"/>
    </row>
    <row r="11" spans="1:22" ht="12.75">
      <c r="A11" s="417" t="s">
        <v>699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375"/>
      <c r="Q11" s="9"/>
      <c r="R11" s="9"/>
      <c r="S11" s="178"/>
      <c r="T11" s="7"/>
      <c r="U11" s="7"/>
      <c r="V11" s="7"/>
    </row>
    <row r="12" spans="1:22" ht="12.75">
      <c r="A12" s="417" t="s">
        <v>658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16"/>
      <c r="Q12" s="9"/>
      <c r="R12" s="9"/>
      <c r="S12" s="178"/>
      <c r="T12" s="7"/>
      <c r="U12" s="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9"/>
      <c r="I13" s="230"/>
      <c r="J13" s="232"/>
      <c r="K13" s="112"/>
      <c r="L13" s="312"/>
      <c r="M13" s="313"/>
      <c r="N13" s="319"/>
      <c r="O13" s="311"/>
      <c r="P13" s="16"/>
      <c r="Q13" s="9"/>
      <c r="R13" s="9"/>
      <c r="S13" s="178"/>
      <c r="T13" s="7"/>
      <c r="U13" s="7"/>
      <c r="V13" s="7"/>
    </row>
    <row r="14" spans="1:22" ht="12.75">
      <c r="A14" s="92"/>
      <c r="B14" s="144"/>
      <c r="C14" s="144"/>
      <c r="D14" s="77"/>
      <c r="E14" s="77"/>
      <c r="F14" s="164"/>
      <c r="G14" s="329" t="s">
        <v>105</v>
      </c>
      <c r="H14" s="301">
        <f>IF('Theor Self Stress #1'!E12="","",'Theor Self Stress #1'!E12)</f>
      </c>
      <c r="I14" s="301"/>
      <c r="J14" s="95"/>
      <c r="K14" s="112"/>
      <c r="L14" s="312"/>
      <c r="M14" s="314"/>
      <c r="N14" s="82" t="s">
        <v>112</v>
      </c>
      <c r="O14" s="130"/>
      <c r="P14" s="16"/>
      <c r="Q14" s="9"/>
      <c r="R14" s="9"/>
      <c r="S14" s="178"/>
      <c r="T14" s="7"/>
      <c r="U14" s="7"/>
      <c r="V14" s="7"/>
    </row>
    <row r="15" spans="1:22" ht="12.75">
      <c r="A15" s="92"/>
      <c r="B15" s="144"/>
      <c r="C15" s="144"/>
      <c r="D15" s="77"/>
      <c r="E15" s="77"/>
      <c r="F15" s="164"/>
      <c r="G15" s="330" t="s">
        <v>159</v>
      </c>
      <c r="H15" s="301">
        <f>IF('Theor Self Stress #1'!E13="","",'Theor Self Stress #1'!E13)</f>
      </c>
      <c r="I15" s="301"/>
      <c r="J15" s="95"/>
      <c r="K15" s="91"/>
      <c r="L15" s="312"/>
      <c r="M15" s="314"/>
      <c r="N15" s="84" t="s">
        <v>85</v>
      </c>
      <c r="O15" s="85">
        <f ca="1">TODAY()</f>
        <v>41617</v>
      </c>
      <c r="P15" s="16"/>
      <c r="Q15" s="9"/>
      <c r="R15" s="9"/>
      <c r="S15" s="178"/>
      <c r="T15" s="7"/>
      <c r="U15" s="7"/>
      <c r="V15" s="7"/>
    </row>
    <row r="16" spans="1:22" ht="12.75">
      <c r="A16" s="92"/>
      <c r="B16" s="144"/>
      <c r="C16" s="144"/>
      <c r="D16" s="77"/>
      <c r="E16" s="77"/>
      <c r="F16" s="164"/>
      <c r="G16" s="330" t="s">
        <v>158</v>
      </c>
      <c r="H16" s="301">
        <f>IF('Theor Self Stress #1'!E14="","",'Theor Self Stress #1'!E14)</f>
      </c>
      <c r="I16" s="301"/>
      <c r="J16" s="95"/>
      <c r="K16" s="91"/>
      <c r="L16" s="312"/>
      <c r="M16" s="314"/>
      <c r="N16" s="315"/>
      <c r="O16" s="318"/>
      <c r="P16" s="16"/>
      <c r="Q16" s="9"/>
      <c r="R16" s="9"/>
      <c r="S16" s="178"/>
      <c r="T16" s="7"/>
      <c r="U16" s="7"/>
      <c r="V16" s="7"/>
    </row>
    <row r="17" spans="1:22" ht="12.75">
      <c r="A17" s="230"/>
      <c r="B17" s="144"/>
      <c r="C17" s="144"/>
      <c r="D17" s="77"/>
      <c r="E17" s="77"/>
      <c r="F17" s="164"/>
      <c r="G17" s="330" t="s">
        <v>106</v>
      </c>
      <c r="H17" s="301">
        <f>IF('Theor Self Stress #1'!E15="","",'Theor Self Stress #1'!E15)</f>
      </c>
      <c r="I17" s="301"/>
      <c r="J17" s="95"/>
      <c r="K17" s="91"/>
      <c r="L17" s="312"/>
      <c r="M17" s="314"/>
      <c r="N17" s="315"/>
      <c r="O17" s="318"/>
      <c r="P17" s="16"/>
      <c r="Q17" s="9"/>
      <c r="R17" s="9"/>
      <c r="S17" s="178"/>
      <c r="T17" s="7"/>
      <c r="U17" s="7"/>
      <c r="V17" s="7"/>
    </row>
    <row r="18" spans="1:22" ht="12.75">
      <c r="A18" s="230"/>
      <c r="B18" s="144"/>
      <c r="C18" s="144"/>
      <c r="D18" s="77"/>
      <c r="E18" s="77"/>
      <c r="F18" s="164"/>
      <c r="G18" s="330" t="s">
        <v>84</v>
      </c>
      <c r="H18" s="301">
        <f>IF('Theor Self Stress #1'!E16="","",'Theor Self Stress #1'!E16)</f>
      </c>
      <c r="I18" s="301"/>
      <c r="J18" s="95"/>
      <c r="K18" s="91"/>
      <c r="L18" s="312"/>
      <c r="M18" s="314"/>
      <c r="N18" s="315"/>
      <c r="O18" s="318"/>
      <c r="P18" s="16"/>
      <c r="Q18" s="9"/>
      <c r="R18" s="9"/>
      <c r="S18" s="178"/>
      <c r="T18" s="7"/>
      <c r="U18" s="7"/>
      <c r="V18" s="7"/>
    </row>
    <row r="19" spans="1:22" ht="12.75">
      <c r="A19" s="230"/>
      <c r="B19" s="144"/>
      <c r="C19" s="144"/>
      <c r="D19" s="77"/>
      <c r="E19" s="77"/>
      <c r="F19" s="164"/>
      <c r="G19" s="330" t="s">
        <v>188</v>
      </c>
      <c r="H19" s="309">
        <f>+'Theor Self Stress #2'!E17</f>
        <v>0</v>
      </c>
      <c r="I19" s="309"/>
      <c r="J19" s="372"/>
      <c r="K19" s="91"/>
      <c r="L19" s="312"/>
      <c r="M19" s="314"/>
      <c r="N19" s="315"/>
      <c r="O19" s="318"/>
      <c r="P19" s="16"/>
      <c r="Q19" s="9"/>
      <c r="R19" s="9"/>
      <c r="S19" s="178"/>
      <c r="T19" s="7"/>
      <c r="U19" s="7"/>
      <c r="V19" s="7"/>
    </row>
    <row r="20" spans="1:22" ht="12.75">
      <c r="A20" s="318"/>
      <c r="B20" s="318"/>
      <c r="C20" s="318"/>
      <c r="D20" s="312"/>
      <c r="E20" s="373"/>
      <c r="F20" s="373"/>
      <c r="G20" s="312"/>
      <c r="H20" s="355"/>
      <c r="I20" s="317"/>
      <c r="J20" s="317"/>
      <c r="K20" s="317"/>
      <c r="L20" s="312"/>
      <c r="M20" s="314"/>
      <c r="N20" s="315"/>
      <c r="O20" s="318"/>
      <c r="P20" s="16"/>
      <c r="Q20" s="9"/>
      <c r="R20" s="9"/>
      <c r="S20" s="178"/>
      <c r="T20" s="7"/>
      <c r="U20" s="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8"/>
      <c r="T21" s="7"/>
      <c r="U21" s="7"/>
      <c r="V21" s="7"/>
    </row>
    <row r="22" spans="1:22" ht="12.75">
      <c r="A22" s="97"/>
      <c r="B22" s="97"/>
      <c r="C22" s="97"/>
      <c r="D22" s="92"/>
      <c r="E22" s="233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8"/>
      <c r="T22" s="7"/>
      <c r="U22" s="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8"/>
      <c r="T23" s="7"/>
      <c r="U23" s="7"/>
      <c r="V23" s="7"/>
    </row>
    <row r="24" spans="1:22" ht="19.5" customHeight="1">
      <c r="A24" s="21"/>
      <c r="B24" s="23"/>
      <c r="C24" s="19" t="s">
        <v>124</v>
      </c>
      <c r="D24" s="66">
        <f>IF(B4="","",B4)</f>
      </c>
      <c r="E24" s="188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8"/>
      <c r="T24" s="7"/>
      <c r="U24" s="7"/>
      <c r="V24" s="7"/>
    </row>
    <row r="25" spans="1:22" ht="19.5" customHeight="1">
      <c r="A25" s="21"/>
      <c r="B25" s="23"/>
      <c r="C25" s="19"/>
      <c r="D25" s="22" t="s">
        <v>114</v>
      </c>
      <c r="E25" s="188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8"/>
      <c r="T25" s="7"/>
      <c r="U25" s="7"/>
      <c r="V25" s="7"/>
    </row>
    <row r="26" spans="1:22" ht="19.5" customHeight="1">
      <c r="A26" s="21"/>
      <c r="B26" s="19" t="s">
        <v>15</v>
      </c>
      <c r="C26" s="357"/>
      <c r="D26" s="358"/>
      <c r="E26" s="65"/>
      <c r="F26" s="188"/>
      <c r="G26" s="188"/>
      <c r="H26" s="72" t="s">
        <v>88</v>
      </c>
      <c r="I26" s="74"/>
      <c r="J26" s="75" t="s">
        <v>151</v>
      </c>
      <c r="K26" s="73"/>
      <c r="L26" s="77"/>
      <c r="M26" s="331"/>
      <c r="N26" s="332"/>
      <c r="O26" s="94"/>
      <c r="P26" s="77"/>
      <c r="Q26" s="51"/>
      <c r="R26" s="50"/>
      <c r="S26" s="50"/>
      <c r="T26" s="7"/>
      <c r="U26" s="7"/>
      <c r="V26" s="7"/>
    </row>
    <row r="27" spans="1:22" ht="19.5" customHeight="1">
      <c r="A27" s="21"/>
      <c r="B27" s="21"/>
      <c r="C27" s="21"/>
      <c r="D27" s="21"/>
      <c r="E27" s="21"/>
      <c r="F27" s="22"/>
      <c r="G27" s="22"/>
      <c r="H27" s="362" t="s">
        <v>87</v>
      </c>
      <c r="I27" s="362" t="s">
        <v>87</v>
      </c>
      <c r="J27" s="368" t="s">
        <v>87</v>
      </c>
      <c r="K27" s="363" t="s">
        <v>87</v>
      </c>
      <c r="L27" s="77"/>
      <c r="M27" s="299" t="s">
        <v>650</v>
      </c>
      <c r="N27" s="97"/>
      <c r="O27" s="333"/>
      <c r="P27" s="77"/>
      <c r="Q27" s="51"/>
      <c r="R27" s="50"/>
      <c r="S27" s="50"/>
      <c r="T27" s="7"/>
      <c r="U27" s="7"/>
      <c r="V27" s="7"/>
    </row>
    <row r="28" spans="1:22" ht="19.5" customHeight="1">
      <c r="A28" s="21"/>
      <c r="B28" s="77"/>
      <c r="C28" s="213" t="s">
        <v>153</v>
      </c>
      <c r="D28" s="190">
        <f>+'Theor Self Stress #2'!E17</f>
        <v>0</v>
      </c>
      <c r="E28" s="77"/>
      <c r="F28" s="76"/>
      <c r="G28" s="76"/>
      <c r="H28" s="64" t="str">
        <f>IF($N$28="Net","Net El.","Gross El.")</f>
        <v>Gross El.</v>
      </c>
      <c r="I28" s="364" t="str">
        <f>IF($N$28="Net","Net El.","Gross El.")</f>
        <v>Gross El.</v>
      </c>
      <c r="J28" s="366" t="str">
        <f>IF($N$28="Net","Net El.","Gross El.")</f>
        <v>Gross El.</v>
      </c>
      <c r="K28" s="64" t="str">
        <f>IF($N$28="Net","Net El.","Gross El.")</f>
        <v>Gross El.</v>
      </c>
      <c r="L28" s="77"/>
      <c r="M28" s="334" t="s">
        <v>651</v>
      </c>
      <c r="N28" s="335"/>
      <c r="O28" s="336"/>
      <c r="P28" s="77"/>
      <c r="Q28" s="51"/>
      <c r="R28" s="50"/>
      <c r="S28" s="50" t="s">
        <v>652</v>
      </c>
      <c r="T28" s="7"/>
      <c r="U28" s="7"/>
      <c r="V28" s="7"/>
    </row>
    <row r="29" spans="1:22" ht="19.5" customHeight="1">
      <c r="A29" s="19"/>
      <c r="B29" s="77"/>
      <c r="C29" s="77"/>
      <c r="D29" s="77"/>
      <c r="E29" s="77"/>
      <c r="F29" s="182" t="s">
        <v>67</v>
      </c>
      <c r="G29" s="125" t="s">
        <v>87</v>
      </c>
      <c r="H29" s="191" t="s">
        <v>128</v>
      </c>
      <c r="I29" s="214" t="s">
        <v>127</v>
      </c>
      <c r="J29" s="215" t="s">
        <v>148</v>
      </c>
      <c r="K29" s="192" t="s">
        <v>149</v>
      </c>
      <c r="L29" s="77"/>
      <c r="M29" s="334" t="s">
        <v>649</v>
      </c>
      <c r="N29" s="97"/>
      <c r="O29" s="336"/>
      <c r="P29" s="77"/>
      <c r="Q29" s="51"/>
      <c r="R29" s="50"/>
      <c r="S29" s="50" t="s">
        <v>648</v>
      </c>
      <c r="T29" s="7"/>
      <c r="U29" s="7"/>
      <c r="V29" s="7"/>
    </row>
    <row r="30" spans="1:22" ht="19.5" customHeight="1">
      <c r="A30" s="19"/>
      <c r="B30" s="77"/>
      <c r="C30" s="108" t="s">
        <v>660</v>
      </c>
      <c r="D30" s="154" t="s">
        <v>647</v>
      </c>
      <c r="E30" s="154" t="s">
        <v>133</v>
      </c>
      <c r="F30" s="137"/>
      <c r="G30" s="64" t="str">
        <f>IF($N$28="Net","Net El.","Gross El.")</f>
        <v>Gross El.</v>
      </c>
      <c r="H30" s="193" t="s">
        <v>110</v>
      </c>
      <c r="I30" s="137" t="s">
        <v>111</v>
      </c>
      <c r="J30" s="171" t="s">
        <v>110</v>
      </c>
      <c r="K30" s="138" t="s">
        <v>111</v>
      </c>
      <c r="L30" s="77"/>
      <c r="M30" s="99"/>
      <c r="N30" s="337"/>
      <c r="O30" s="338"/>
      <c r="P30" s="77"/>
      <c r="Q30" s="51"/>
      <c r="R30" s="50"/>
      <c r="S30" s="50"/>
      <c r="T30" s="7"/>
      <c r="U30" s="7"/>
      <c r="V30" s="7"/>
    </row>
    <row r="31" spans="1:22" ht="19.5" customHeight="1">
      <c r="A31" s="19"/>
      <c r="B31" s="336"/>
      <c r="C31" s="108" t="s">
        <v>207</v>
      </c>
      <c r="D31" s="87">
        <f>+'Theor Self Stress #2'!I32</f>
        <v>0</v>
      </c>
      <c r="E31" s="194">
        <f>+'Theor Self Stress #2'!F34/1000000</f>
        <v>0</v>
      </c>
      <c r="F31" s="195" t="e">
        <f>+Forces!E55</f>
        <v>#DIV/0!</v>
      </c>
      <c r="G31" s="324" t="e">
        <f>IF($N$28="Net",Elongations!$G74,Elongations!$B74)</f>
        <v>#DIV/0!</v>
      </c>
      <c r="H31" s="324" t="e">
        <f>IF($N$28="Net",Elongations!$H74,Elongations!$C74)</f>
        <v>#DIV/0!</v>
      </c>
      <c r="I31" s="365" t="e">
        <f>IF($N$28="Net",Elongations!$I74,Elongations!$D74)</f>
        <v>#DIV/0!</v>
      </c>
      <c r="J31" s="367" t="e">
        <f>IF($N$28="Net",Elongations!$J74,Elongations!$E74)</f>
        <v>#DIV/0!</v>
      </c>
      <c r="K31" s="339" t="e">
        <f>IF($N$28="Net",Elongations!$K74,Elongations!$F74)</f>
        <v>#DIV/0!</v>
      </c>
      <c r="L31" s="98"/>
      <c r="M31" s="77"/>
      <c r="N31" s="77"/>
      <c r="O31" s="51"/>
      <c r="P31" s="16"/>
      <c r="Q31" s="9"/>
      <c r="R31" s="9"/>
      <c r="S31" s="178"/>
      <c r="T31" s="7"/>
      <c r="U31" s="7"/>
      <c r="V31" s="7"/>
    </row>
    <row r="32" spans="1:22" ht="19.5" customHeight="1">
      <c r="A32" s="19"/>
      <c r="B32" s="77"/>
      <c r="C32" s="102"/>
      <c r="D32" s="326"/>
      <c r="E32" s="326"/>
      <c r="F32" s="327"/>
      <c r="G32" s="298"/>
      <c r="H32" s="328"/>
      <c r="I32" s="328"/>
      <c r="J32" s="328"/>
      <c r="K32" s="328"/>
      <c r="L32" s="325"/>
      <c r="M32" s="77"/>
      <c r="N32" s="77"/>
      <c r="O32" s="51"/>
      <c r="P32" s="16"/>
      <c r="Q32" s="9"/>
      <c r="R32" s="9"/>
      <c r="S32" s="178"/>
      <c r="T32" s="7"/>
      <c r="U32" s="7"/>
      <c r="V32" s="7"/>
    </row>
    <row r="33" spans="1:22" ht="19.5" customHeight="1">
      <c r="A33" s="21"/>
      <c r="B33" s="77"/>
      <c r="C33" s="102"/>
      <c r="D33" s="118"/>
      <c r="E33" s="118"/>
      <c r="F33" s="353"/>
      <c r="G33" s="354"/>
      <c r="H33" s="325"/>
      <c r="I33" s="325"/>
      <c r="J33" s="325"/>
      <c r="K33" s="325"/>
      <c r="L33" s="325"/>
      <c r="M33" s="77"/>
      <c r="N33" s="77"/>
      <c r="O33" s="23"/>
      <c r="P33" s="16"/>
      <c r="Q33" s="9"/>
      <c r="R33" s="9"/>
      <c r="S33" s="178"/>
      <c r="T33" s="7"/>
      <c r="U33" s="7"/>
      <c r="V33" s="7"/>
    </row>
    <row r="34" spans="1:22" ht="19.5" customHeight="1">
      <c r="A34" s="77"/>
      <c r="B34" s="77"/>
      <c r="C34" s="102"/>
      <c r="D34" s="118"/>
      <c r="E34" s="118"/>
      <c r="F34" s="353"/>
      <c r="G34" s="354"/>
      <c r="H34" s="325"/>
      <c r="I34" s="325"/>
      <c r="J34" s="325"/>
      <c r="K34" s="325"/>
      <c r="L34" s="325"/>
      <c r="M34" s="77"/>
      <c r="N34" s="77"/>
      <c r="O34" s="77"/>
      <c r="P34" s="16"/>
      <c r="Q34" s="9"/>
      <c r="R34" s="9"/>
      <c r="S34" s="178"/>
      <c r="T34" s="7"/>
      <c r="U34" s="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8"/>
      <c r="T35" s="7"/>
      <c r="U35" s="7"/>
      <c r="V35" s="7"/>
    </row>
    <row r="36" spans="1:22" ht="19.5" customHeight="1">
      <c r="A36" s="77"/>
      <c r="B36" s="77"/>
      <c r="C36" s="77"/>
      <c r="D36" s="196" t="s">
        <v>147</v>
      </c>
      <c r="E36" s="77"/>
      <c r="F36" s="77"/>
      <c r="G36" s="189" t="s">
        <v>154</v>
      </c>
      <c r="H36" s="77"/>
      <c r="I36" s="68"/>
      <c r="J36" s="77"/>
      <c r="K36" s="197" t="s">
        <v>147</v>
      </c>
      <c r="L36" s="77"/>
      <c r="M36" s="77"/>
      <c r="N36" s="77"/>
      <c r="O36" s="77"/>
      <c r="P36" s="16"/>
      <c r="Q36" s="9"/>
      <c r="R36" s="9"/>
      <c r="S36" s="178"/>
      <c r="T36" s="7"/>
      <c r="U36" s="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8"/>
      <c r="T37" s="7"/>
      <c r="U37" s="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8"/>
      <c r="T38" s="7"/>
      <c r="U38" s="7"/>
      <c r="V38" s="7"/>
    </row>
    <row r="39" spans="1:22" ht="19.5" customHeight="1" thickBot="1">
      <c r="A39" s="21"/>
      <c r="B39" s="61" t="s">
        <v>212</v>
      </c>
      <c r="C39" s="20" t="str">
        <f>IF($N$28="Net","Net El.","Gross El.")</f>
        <v>Gross El.</v>
      </c>
      <c r="D39" s="57"/>
      <c r="E39" s="61" t="s">
        <v>212</v>
      </c>
      <c r="F39" s="20" t="str">
        <f>IF($N$28="Net","Net El.","Gross El.")</f>
        <v>Gross El.</v>
      </c>
      <c r="G39" s="21"/>
      <c r="H39" s="61" t="s">
        <v>212</v>
      </c>
      <c r="I39" s="20" t="str">
        <f>IF($N$28="Net","Net El.","Gross El.")</f>
        <v>Gross El.</v>
      </c>
      <c r="J39" s="59"/>
      <c r="K39" s="61" t="s">
        <v>212</v>
      </c>
      <c r="L39" s="20" t="str">
        <f>IF($N$28="Net","Net El.","Gross El.")</f>
        <v>Gross El.</v>
      </c>
      <c r="M39" s="77"/>
      <c r="N39" s="61" t="s">
        <v>212</v>
      </c>
      <c r="O39" s="20" t="str">
        <f>IF($N$28="Net","Net El.","Gross El.")</f>
        <v>Gross El.</v>
      </c>
      <c r="P39" s="16"/>
      <c r="Q39" s="9"/>
      <c r="R39" s="9"/>
      <c r="S39" s="178"/>
      <c r="T39" s="7"/>
      <c r="U39" s="7"/>
      <c r="V39" s="7"/>
    </row>
    <row r="40" spans="1:22" ht="19.5" customHeight="1" thickBot="1">
      <c r="A40" s="19">
        <f>IF(B40="","",1)</f>
        <v>1</v>
      </c>
      <c r="B40" s="205" t="s">
        <v>207</v>
      </c>
      <c r="C40" s="18"/>
      <c r="D40" s="51">
        <f>IF(E40="","",1)</f>
        <v>1</v>
      </c>
      <c r="E40" s="205" t="s">
        <v>207</v>
      </c>
      <c r="F40" s="18"/>
      <c r="G40" s="22">
        <f>IF(H40="","",1)</f>
        <v>1</v>
      </c>
      <c r="H40" s="205" t="s">
        <v>207</v>
      </c>
      <c r="I40" s="18"/>
      <c r="J40" s="22">
        <f>IF(K40="","",1)</f>
        <v>1</v>
      </c>
      <c r="K40" s="205" t="s">
        <v>207</v>
      </c>
      <c r="L40" s="32"/>
      <c r="M40" s="22">
        <f>IF(N40="","",1)</f>
        <v>1</v>
      </c>
      <c r="N40" s="205" t="s">
        <v>207</v>
      </c>
      <c r="O40" s="32"/>
      <c r="P40" s="16"/>
      <c r="Q40" s="9"/>
      <c r="R40" s="9"/>
      <c r="S40" s="178"/>
      <c r="T40" s="7"/>
      <c r="U40" s="7"/>
      <c r="V40" s="7"/>
    </row>
    <row r="41" spans="1:22" ht="19.5" customHeight="1" thickBot="1">
      <c r="A41" s="19">
        <f aca="true" t="shared" si="0" ref="A41:A51">IF(B41="","",A40+1)</f>
        <v>2</v>
      </c>
      <c r="B41" s="205" t="s">
        <v>207</v>
      </c>
      <c r="C41" s="18"/>
      <c r="D41" s="51">
        <f aca="true" t="shared" si="1" ref="D41:D51">IF(E41="","",D40+1)</f>
        <v>2</v>
      </c>
      <c r="E41" s="205" t="s">
        <v>207</v>
      </c>
      <c r="F41" s="18"/>
      <c r="G41" s="22">
        <f aca="true" t="shared" si="2" ref="G41:G47">IF(H41="","",G40+1)</f>
        <v>2</v>
      </c>
      <c r="H41" s="205" t="s">
        <v>207</v>
      </c>
      <c r="I41" s="18"/>
      <c r="J41" s="22">
        <f>IF(K41="","",J40+1)</f>
        <v>2</v>
      </c>
      <c r="K41" s="205" t="s">
        <v>207</v>
      </c>
      <c r="L41" s="32"/>
      <c r="M41" s="22">
        <f>IF(N41="","",M40+1)</f>
        <v>2</v>
      </c>
      <c r="N41" s="205" t="s">
        <v>207</v>
      </c>
      <c r="O41" s="32"/>
      <c r="P41" s="16"/>
      <c r="Q41" s="9"/>
      <c r="R41" s="9"/>
      <c r="S41" s="178"/>
      <c r="T41" s="7"/>
      <c r="U41" s="7"/>
      <c r="V41" s="7"/>
    </row>
    <row r="42" spans="1:22" ht="19.5" customHeight="1" thickBot="1">
      <c r="A42" s="19">
        <f t="shared" si="0"/>
        <v>3</v>
      </c>
      <c r="B42" s="205" t="s">
        <v>207</v>
      </c>
      <c r="C42" s="18"/>
      <c r="D42" s="51">
        <f t="shared" si="1"/>
        <v>3</v>
      </c>
      <c r="E42" s="205" t="s">
        <v>207</v>
      </c>
      <c r="F42" s="18"/>
      <c r="G42" s="22">
        <f t="shared" si="2"/>
        <v>3</v>
      </c>
      <c r="H42" s="205" t="s">
        <v>207</v>
      </c>
      <c r="I42" s="18"/>
      <c r="J42" s="22">
        <f>IF(K42="","",J41+1)</f>
        <v>3</v>
      </c>
      <c r="K42" s="205" t="s">
        <v>207</v>
      </c>
      <c r="L42" s="32"/>
      <c r="M42" s="22">
        <f>IF(N42="","",M41+1)</f>
        <v>3</v>
      </c>
      <c r="N42" s="205" t="s">
        <v>207</v>
      </c>
      <c r="O42" s="32"/>
      <c r="P42" s="16"/>
      <c r="Q42" s="9"/>
      <c r="R42" s="9"/>
      <c r="S42" s="178"/>
      <c r="T42" s="7"/>
      <c r="U42" s="7"/>
      <c r="V42" s="7"/>
    </row>
    <row r="43" spans="1:22" ht="19.5" customHeight="1" thickBot="1">
      <c r="A43" s="19">
        <f t="shared" si="0"/>
        <v>4</v>
      </c>
      <c r="B43" s="205" t="s">
        <v>207</v>
      </c>
      <c r="C43" s="18"/>
      <c r="D43" s="51">
        <f t="shared" si="1"/>
        <v>4</v>
      </c>
      <c r="E43" s="205" t="s">
        <v>207</v>
      </c>
      <c r="F43" s="18"/>
      <c r="G43" s="22">
        <f t="shared" si="2"/>
        <v>4</v>
      </c>
      <c r="H43" s="205" t="s">
        <v>207</v>
      </c>
      <c r="I43" s="18"/>
      <c r="J43" s="22">
        <f>IF(K43="","",J42+1)</f>
        <v>4</v>
      </c>
      <c r="K43" s="205" t="s">
        <v>207</v>
      </c>
      <c r="L43" s="32"/>
      <c r="M43" s="22">
        <f>IF(N43="","",M42+1)</f>
        <v>4</v>
      </c>
      <c r="N43" s="205" t="s">
        <v>207</v>
      </c>
      <c r="O43" s="32"/>
      <c r="P43" s="16"/>
      <c r="Q43" s="9"/>
      <c r="R43" s="9"/>
      <c r="S43" s="178"/>
      <c r="T43" s="7"/>
      <c r="U43" s="7"/>
      <c r="V43" s="7"/>
    </row>
    <row r="44" spans="1:22" ht="19.5" customHeight="1" thickBot="1">
      <c r="A44" s="19">
        <f t="shared" si="0"/>
        <v>5</v>
      </c>
      <c r="B44" s="205" t="s">
        <v>207</v>
      </c>
      <c r="C44" s="18"/>
      <c r="D44" s="51">
        <f t="shared" si="1"/>
        <v>5</v>
      </c>
      <c r="E44" s="205" t="s">
        <v>207</v>
      </c>
      <c r="F44" s="18"/>
      <c r="G44" s="22">
        <f t="shared" si="2"/>
        <v>5</v>
      </c>
      <c r="H44" s="205" t="s">
        <v>207</v>
      </c>
      <c r="I44" s="18"/>
      <c r="J44" s="22">
        <f>IF(K44="","",J43+1)</f>
        <v>5</v>
      </c>
      <c r="K44" s="205" t="s">
        <v>207</v>
      </c>
      <c r="L44" s="32"/>
      <c r="M44" s="77"/>
      <c r="N44" s="77"/>
      <c r="O44" s="77"/>
      <c r="P44" s="16"/>
      <c r="Q44" s="9"/>
      <c r="R44" s="9"/>
      <c r="S44" s="178"/>
      <c r="T44" s="7"/>
      <c r="U44" s="7"/>
      <c r="V44" s="7"/>
    </row>
    <row r="45" spans="1:22" ht="19.5" customHeight="1" thickBot="1">
      <c r="A45" s="19">
        <f t="shared" si="0"/>
        <v>6</v>
      </c>
      <c r="B45" s="205" t="s">
        <v>207</v>
      </c>
      <c r="C45" s="18"/>
      <c r="D45" s="51">
        <f t="shared" si="1"/>
        <v>6</v>
      </c>
      <c r="E45" s="205" t="s">
        <v>207</v>
      </c>
      <c r="F45" s="18"/>
      <c r="G45" s="22">
        <f t="shared" si="2"/>
        <v>6</v>
      </c>
      <c r="H45" s="205" t="s">
        <v>207</v>
      </c>
      <c r="I45" s="18"/>
      <c r="J45" s="22">
        <f>IF(K45="","",J44+1)</f>
        <v>6</v>
      </c>
      <c r="K45" s="205" t="s">
        <v>207</v>
      </c>
      <c r="L45" s="32"/>
      <c r="M45" s="77"/>
      <c r="N45" s="77"/>
      <c r="O45" s="77"/>
      <c r="P45" s="16"/>
      <c r="Q45" s="9"/>
      <c r="R45" s="9"/>
      <c r="S45" s="178"/>
      <c r="T45" s="7"/>
      <c r="U45" s="7"/>
      <c r="V45" s="7"/>
    </row>
    <row r="46" spans="1:22" ht="19.5" customHeight="1" thickBot="1">
      <c r="A46" s="19">
        <f t="shared" si="0"/>
        <v>7</v>
      </c>
      <c r="B46" s="205" t="s">
        <v>207</v>
      </c>
      <c r="C46" s="18"/>
      <c r="D46" s="51">
        <f t="shared" si="1"/>
        <v>7</v>
      </c>
      <c r="E46" s="205" t="s">
        <v>207</v>
      </c>
      <c r="F46" s="18"/>
      <c r="G46" s="22">
        <f t="shared" si="2"/>
        <v>7</v>
      </c>
      <c r="H46" s="205" t="s">
        <v>207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8"/>
      <c r="T46" s="7"/>
      <c r="U46" s="7"/>
      <c r="V46" s="7"/>
    </row>
    <row r="47" spans="1:22" ht="19.5" customHeight="1" thickBot="1">
      <c r="A47" s="19">
        <f t="shared" si="0"/>
        <v>8</v>
      </c>
      <c r="B47" s="205" t="s">
        <v>207</v>
      </c>
      <c r="C47" s="18"/>
      <c r="D47" s="51">
        <f t="shared" si="1"/>
        <v>8</v>
      </c>
      <c r="E47" s="205" t="s">
        <v>207</v>
      </c>
      <c r="F47" s="18"/>
      <c r="G47" s="22">
        <f t="shared" si="2"/>
        <v>8</v>
      </c>
      <c r="H47" s="205" t="s">
        <v>207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8"/>
      <c r="T47" s="7"/>
      <c r="U47" s="7"/>
      <c r="V47" s="7"/>
    </row>
    <row r="48" spans="1:22" ht="19.5" customHeight="1" thickBot="1">
      <c r="A48" s="19">
        <f t="shared" si="0"/>
        <v>9</v>
      </c>
      <c r="B48" s="205" t="s">
        <v>207</v>
      </c>
      <c r="C48" s="18"/>
      <c r="D48" s="51">
        <f t="shared" si="1"/>
        <v>9</v>
      </c>
      <c r="E48" s="205" t="s">
        <v>207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8"/>
      <c r="T48" s="7"/>
      <c r="U48" s="7"/>
      <c r="V48" s="7"/>
    </row>
    <row r="49" spans="1:22" ht="19.5" customHeight="1" thickBot="1">
      <c r="A49" s="19">
        <f t="shared" si="0"/>
        <v>10</v>
      </c>
      <c r="B49" s="205" t="s">
        <v>207</v>
      </c>
      <c r="C49" s="18"/>
      <c r="D49" s="51">
        <f t="shared" si="1"/>
        <v>10</v>
      </c>
      <c r="E49" s="205" t="s">
        <v>207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8"/>
      <c r="T49" s="7"/>
      <c r="U49" s="7"/>
      <c r="V49" s="7"/>
    </row>
    <row r="50" spans="1:22" ht="19.5" customHeight="1" thickBot="1">
      <c r="A50" s="19">
        <f t="shared" si="0"/>
        <v>11</v>
      </c>
      <c r="B50" s="205" t="s">
        <v>207</v>
      </c>
      <c r="C50" s="18"/>
      <c r="D50" s="51">
        <f t="shared" si="1"/>
        <v>11</v>
      </c>
      <c r="E50" s="205" t="s">
        <v>207</v>
      </c>
      <c r="F50" s="18"/>
      <c r="G50" s="77"/>
      <c r="H50" s="61" t="s">
        <v>212</v>
      </c>
      <c r="I50" s="20" t="str">
        <f>IF($N$28="Net","Net El.","Gross El.")</f>
        <v>Gross El.</v>
      </c>
      <c r="J50" s="57"/>
      <c r="K50" s="61" t="s">
        <v>212</v>
      </c>
      <c r="L50" s="20" t="str">
        <f>IF($N$28="Net","Net El.","Gross El.")</f>
        <v>Gross El.</v>
      </c>
      <c r="M50" s="77"/>
      <c r="N50" s="61" t="s">
        <v>212</v>
      </c>
      <c r="O50" s="20" t="str">
        <f>IF($N$28="Net","Net El.","Gross El.")</f>
        <v>Gross El.</v>
      </c>
      <c r="P50" s="16"/>
      <c r="Q50" s="9"/>
      <c r="R50" s="9"/>
      <c r="S50" s="178"/>
      <c r="T50" s="7"/>
      <c r="U50" s="7"/>
      <c r="V50" s="7"/>
    </row>
    <row r="51" spans="1:22" ht="19.5" customHeight="1" thickBot="1">
      <c r="A51" s="19">
        <f t="shared" si="0"/>
        <v>12</v>
      </c>
      <c r="B51" s="205" t="s">
        <v>207</v>
      </c>
      <c r="C51" s="56"/>
      <c r="D51" s="51">
        <f t="shared" si="1"/>
        <v>12</v>
      </c>
      <c r="E51" s="205" t="s">
        <v>207</v>
      </c>
      <c r="F51" s="56"/>
      <c r="G51" s="22">
        <f>IF(H51="","",1)</f>
        <v>1</v>
      </c>
      <c r="H51" s="205" t="s">
        <v>207</v>
      </c>
      <c r="I51" s="18"/>
      <c r="J51" s="22">
        <f>IF(K51="","",1)</f>
        <v>1</v>
      </c>
      <c r="K51" s="205" t="s">
        <v>207</v>
      </c>
      <c r="L51" s="32"/>
      <c r="M51" s="22">
        <f>IF(N51="","",1)</f>
        <v>1</v>
      </c>
      <c r="N51" s="205" t="s">
        <v>207</v>
      </c>
      <c r="O51" s="32"/>
      <c r="P51" s="16"/>
      <c r="Q51" s="9"/>
      <c r="R51" s="9"/>
      <c r="S51" s="178"/>
      <c r="T51" s="7"/>
      <c r="U51" s="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5" t="s">
        <v>207</v>
      </c>
      <c r="I52" s="18"/>
      <c r="J52" s="22">
        <f>IF(K52="","",J51+1)</f>
        <v>2</v>
      </c>
      <c r="K52" s="205" t="s">
        <v>207</v>
      </c>
      <c r="L52" s="32"/>
      <c r="M52" s="22">
        <f>IF(N52="","",M51+1)</f>
        <v>2</v>
      </c>
      <c r="N52" s="205" t="s">
        <v>207</v>
      </c>
      <c r="O52" s="32"/>
      <c r="P52" s="16"/>
      <c r="Q52" s="9"/>
      <c r="R52" s="9"/>
      <c r="S52" s="178"/>
      <c r="T52" s="7"/>
      <c r="U52" s="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8"/>
      <c r="T53" s="7"/>
      <c r="U53" s="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8"/>
      <c r="T54" s="7"/>
      <c r="U54" s="7"/>
      <c r="V54" s="7"/>
    </row>
    <row r="55" spans="1:22" ht="19.5" customHeight="1">
      <c r="A55" s="77"/>
      <c r="B55" s="77"/>
      <c r="C55" s="77"/>
      <c r="D55" s="196" t="s">
        <v>146</v>
      </c>
      <c r="E55" s="77"/>
      <c r="F55" s="77"/>
      <c r="G55" s="189" t="s">
        <v>155</v>
      </c>
      <c r="H55" s="77"/>
      <c r="I55" s="376">
        <f>+D28-I36</f>
        <v>0</v>
      </c>
      <c r="J55" s="77"/>
      <c r="K55" s="197" t="s">
        <v>146</v>
      </c>
      <c r="L55" s="77"/>
      <c r="M55" s="77"/>
      <c r="N55" s="77"/>
      <c r="O55" s="77"/>
      <c r="P55" s="16"/>
      <c r="Q55" s="9"/>
      <c r="R55" s="9"/>
      <c r="S55" s="178"/>
      <c r="T55" s="7"/>
      <c r="U55" s="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8"/>
      <c r="T56" s="7"/>
      <c r="U56" s="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8"/>
      <c r="T57" s="7"/>
      <c r="U57" s="7"/>
      <c r="V57" s="7"/>
    </row>
    <row r="58" spans="1:22" ht="19.5" customHeight="1" thickBot="1">
      <c r="A58" s="77"/>
      <c r="B58" s="61" t="s">
        <v>212</v>
      </c>
      <c r="C58" s="20" t="str">
        <f>IF($N$28="Net","Net El.","Gross El.")</f>
        <v>Gross El.</v>
      </c>
      <c r="D58" s="57"/>
      <c r="E58" s="61" t="s">
        <v>212</v>
      </c>
      <c r="F58" s="20" t="str">
        <f>IF($N$28="Net","Net El.","Gross El.")</f>
        <v>Gross El.</v>
      </c>
      <c r="G58" s="77"/>
      <c r="H58" s="61" t="s">
        <v>212</v>
      </c>
      <c r="I58" s="20" t="str">
        <f>IF($N$28="Net","Net El.","Gross El.")</f>
        <v>Gross El.</v>
      </c>
      <c r="J58" s="77"/>
      <c r="K58" s="61" t="s">
        <v>212</v>
      </c>
      <c r="L58" s="20" t="str">
        <f>IF($N$28="Net","Net El.","Gross El.")</f>
        <v>Gross El.</v>
      </c>
      <c r="M58" s="21"/>
      <c r="N58" s="61" t="s">
        <v>212</v>
      </c>
      <c r="O58" s="20" t="str">
        <f>IF($N$28="Net","Net El.","Gross El.")</f>
        <v>Gross El.</v>
      </c>
      <c r="P58" s="16"/>
      <c r="Q58" s="9"/>
      <c r="R58" s="9"/>
      <c r="S58" s="178"/>
      <c r="T58" s="7"/>
      <c r="U58" s="7"/>
      <c r="V58" s="7"/>
    </row>
    <row r="59" spans="1:22" ht="19.5" customHeight="1" thickBot="1">
      <c r="A59" s="22">
        <f>IF(B59="","",1)</f>
        <v>1</v>
      </c>
      <c r="B59" s="205" t="s">
        <v>207</v>
      </c>
      <c r="C59" s="18"/>
      <c r="D59" s="22">
        <f>IF(E59="","",1)</f>
        <v>1</v>
      </c>
      <c r="E59" s="205" t="s">
        <v>207</v>
      </c>
      <c r="F59" s="32"/>
      <c r="G59" s="22">
        <f>IF(H59="","",1)</f>
        <v>1</v>
      </c>
      <c r="H59" s="205" t="s">
        <v>207</v>
      </c>
      <c r="I59" s="32"/>
      <c r="J59" s="22">
        <f>IF(K59="","",1)</f>
        <v>1</v>
      </c>
      <c r="K59" s="205" t="s">
        <v>207</v>
      </c>
      <c r="L59" s="32"/>
      <c r="M59" s="22">
        <f>IF(N59="","",1)</f>
        <v>1</v>
      </c>
      <c r="N59" s="205" t="s">
        <v>207</v>
      </c>
      <c r="O59" s="18"/>
      <c r="P59" s="16"/>
      <c r="Q59" s="9"/>
      <c r="R59" s="9"/>
      <c r="S59" s="178"/>
      <c r="T59" s="7"/>
      <c r="U59" s="7"/>
      <c r="V59" s="7"/>
    </row>
    <row r="60" spans="1:22" ht="19.5" customHeight="1" thickBot="1">
      <c r="A60" s="22">
        <f>IF(B60="","",A59+1)</f>
        <v>2</v>
      </c>
      <c r="B60" s="205" t="s">
        <v>207</v>
      </c>
      <c r="C60" s="18"/>
      <c r="D60" s="22">
        <f>IF(E60="","",D59+1)</f>
        <v>2</v>
      </c>
      <c r="E60" s="205" t="s">
        <v>207</v>
      </c>
      <c r="F60" s="32"/>
      <c r="G60" s="22">
        <f>IF(H60="","",G59+1)</f>
        <v>2</v>
      </c>
      <c r="H60" s="205" t="s">
        <v>207</v>
      </c>
      <c r="I60" s="32"/>
      <c r="J60" s="22">
        <f>IF(K60="","",J59+1)</f>
        <v>2</v>
      </c>
      <c r="K60" s="205" t="s">
        <v>207</v>
      </c>
      <c r="L60" s="32"/>
      <c r="M60" s="22">
        <f>IF(N60="","",M59+1)</f>
        <v>2</v>
      </c>
      <c r="N60" s="205" t="s">
        <v>207</v>
      </c>
      <c r="O60" s="18"/>
      <c r="P60" s="16"/>
      <c r="Q60" s="9"/>
      <c r="R60" s="9"/>
      <c r="S60" s="178"/>
      <c r="T60" s="7"/>
      <c r="U60" s="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8"/>
      <c r="T61" s="7"/>
      <c r="U61" s="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8"/>
      <c r="T62" s="7"/>
      <c r="U62" s="7"/>
      <c r="V62" s="7"/>
    </row>
    <row r="63" spans="1:22" ht="19.5" customHeight="1" thickBot="1">
      <c r="A63" s="57"/>
      <c r="B63" s="61" t="s">
        <v>212</v>
      </c>
      <c r="C63" s="20" t="str">
        <f>IF($N$28="Net","Net El.","Gross El.")</f>
        <v>Gross El.</v>
      </c>
      <c r="D63" s="57"/>
      <c r="E63" s="61" t="s">
        <v>212</v>
      </c>
      <c r="F63" s="20" t="str">
        <f>IF($N$28="Net","Net El.","Gross El.")</f>
        <v>Gross El.</v>
      </c>
      <c r="G63" s="77"/>
      <c r="H63" s="61" t="s">
        <v>212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8"/>
      <c r="T63" s="7"/>
      <c r="U63" s="7"/>
      <c r="V63" s="7"/>
    </row>
    <row r="64" spans="1:22" ht="19.5" customHeight="1" thickBot="1">
      <c r="A64" s="22">
        <f>IF(B64="","",1)</f>
        <v>1</v>
      </c>
      <c r="B64" s="205" t="s">
        <v>207</v>
      </c>
      <c r="C64" s="18"/>
      <c r="D64" s="22">
        <f>IF(E64="","",1)</f>
        <v>1</v>
      </c>
      <c r="E64" s="205" t="s">
        <v>207</v>
      </c>
      <c r="F64" s="32"/>
      <c r="G64" s="22">
        <f>IF(H64="","",1)</f>
        <v>1</v>
      </c>
      <c r="H64" s="205" t="s">
        <v>207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8"/>
      <c r="T64" s="7"/>
      <c r="U64" s="7"/>
      <c r="V64" s="7"/>
    </row>
    <row r="65" spans="1:22" ht="19.5" customHeight="1" thickBot="1">
      <c r="A65" s="22">
        <f>IF(B65="","",A64+1)</f>
        <v>2</v>
      </c>
      <c r="B65" s="205" t="s">
        <v>207</v>
      </c>
      <c r="C65" s="18"/>
      <c r="D65" s="22">
        <f>IF(E65="","",D64+1)</f>
        <v>2</v>
      </c>
      <c r="E65" s="205" t="s">
        <v>207</v>
      </c>
      <c r="F65" s="32"/>
      <c r="G65" s="22">
        <f>IF(H65="","",G64+1)</f>
        <v>2</v>
      </c>
      <c r="H65" s="205" t="s">
        <v>207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8"/>
      <c r="T65" s="7"/>
      <c r="U65" s="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8"/>
      <c r="T66" s="7"/>
      <c r="U66" s="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8"/>
      <c r="I67" s="198"/>
      <c r="J67" s="100"/>
      <c r="K67" s="77"/>
      <c r="L67" s="77"/>
      <c r="M67" s="77"/>
      <c r="N67" s="77"/>
      <c r="O67" s="77"/>
      <c r="P67" s="16"/>
      <c r="Q67" s="9"/>
      <c r="R67" s="9"/>
      <c r="S67" s="178"/>
      <c r="T67" s="7"/>
      <c r="U67" s="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8"/>
      <c r="T68" s="7"/>
      <c r="U68" s="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9" t="s">
        <v>120</v>
      </c>
      <c r="H69" s="119"/>
      <c r="I69" s="119"/>
      <c r="J69" s="119"/>
      <c r="K69" s="119"/>
      <c r="L69" s="77"/>
      <c r="M69" s="200"/>
      <c r="N69" s="198"/>
      <c r="O69" s="77"/>
      <c r="P69" s="16"/>
      <c r="Q69" s="9"/>
      <c r="R69" s="9"/>
      <c r="S69" s="178"/>
      <c r="T69" s="7"/>
      <c r="U69" s="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200"/>
      <c r="N70" s="198"/>
      <c r="O70" s="77"/>
      <c r="P70" s="16"/>
      <c r="Q70" s="9"/>
      <c r="R70" s="9"/>
      <c r="S70" s="178"/>
      <c r="T70" s="7"/>
      <c r="U70" s="7"/>
      <c r="V70" s="7"/>
    </row>
    <row r="71" spans="1:22" ht="19.5" customHeight="1">
      <c r="A71" s="77"/>
      <c r="B71" s="77"/>
      <c r="C71" s="77"/>
      <c r="D71" s="201" t="s">
        <v>121</v>
      </c>
      <c r="E71" s="202"/>
      <c r="F71" s="203" t="s">
        <v>122</v>
      </c>
      <c r="G71" s="203"/>
      <c r="H71" s="202"/>
      <c r="I71" s="203" t="s">
        <v>123</v>
      </c>
      <c r="J71" s="203"/>
      <c r="K71" s="204"/>
      <c r="L71" s="77"/>
      <c r="M71" s="77"/>
      <c r="N71" s="77"/>
      <c r="O71" s="77"/>
      <c r="P71" s="16"/>
      <c r="Q71" s="9"/>
      <c r="R71" s="9"/>
      <c r="S71" s="178"/>
      <c r="T71" s="7"/>
      <c r="U71" s="7"/>
      <c r="V71" s="7"/>
    </row>
    <row r="72" spans="1:22" ht="19.5" customHeight="1">
      <c r="A72" s="77"/>
      <c r="B72" s="55"/>
      <c r="C72" s="77"/>
      <c r="D72" s="206"/>
      <c r="E72" s="207"/>
      <c r="F72" s="208"/>
      <c r="G72" s="208"/>
      <c r="H72" s="207"/>
      <c r="I72" s="209"/>
      <c r="J72" s="209"/>
      <c r="K72" s="210"/>
      <c r="L72" s="77"/>
      <c r="M72" s="77"/>
      <c r="N72" s="77"/>
      <c r="O72" s="77"/>
      <c r="P72" s="16"/>
      <c r="Q72" s="9"/>
      <c r="R72" s="9"/>
      <c r="S72" s="178"/>
      <c r="T72" s="7"/>
      <c r="U72" s="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8"/>
      <c r="T73" s="7"/>
      <c r="U73" s="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8"/>
      <c r="T74" s="7"/>
      <c r="U74" s="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8"/>
      <c r="T75" s="7"/>
      <c r="U75" s="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8"/>
      <c r="T76" s="7"/>
      <c r="U76" s="7"/>
      <c r="V76" s="7"/>
    </row>
    <row r="77" spans="1:22" ht="12.75">
      <c r="A77" s="77"/>
      <c r="B77" s="77"/>
      <c r="C77" s="77"/>
      <c r="D77" s="211"/>
      <c r="E77" s="211"/>
      <c r="F77" s="211"/>
      <c r="G77" s="211"/>
      <c r="H77" s="211"/>
      <c r="I77" s="211"/>
      <c r="J77" s="211"/>
      <c r="K77" s="211"/>
      <c r="L77" s="211"/>
      <c r="M77" s="77"/>
      <c r="N77" s="77"/>
      <c r="O77" s="77"/>
      <c r="P77" s="16"/>
      <c r="Q77" s="9"/>
      <c r="R77" s="9"/>
      <c r="S77" s="178"/>
      <c r="T77" s="7"/>
      <c r="U77" s="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8"/>
      <c r="T78" s="7"/>
      <c r="U78" s="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8"/>
      <c r="T79" s="7"/>
      <c r="U79" s="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7" t="s">
        <v>16</v>
      </c>
      <c r="J80" s="164">
        <f>+'Theor Self Stress #1'!G53</f>
        <v>0</v>
      </c>
      <c r="K80" s="134"/>
      <c r="L80" s="95"/>
      <c r="M80" s="77"/>
      <c r="N80" s="77"/>
      <c r="O80" s="77"/>
      <c r="P80" s="16"/>
      <c r="Q80" s="9"/>
      <c r="R80" s="9"/>
      <c r="S80" s="178"/>
      <c r="T80" s="7"/>
      <c r="U80" s="7"/>
      <c r="V80" s="7"/>
    </row>
    <row r="81" spans="1:22" ht="12.75">
      <c r="A81" s="178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8"/>
      <c r="T81" s="7"/>
      <c r="U81" s="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8"/>
      <c r="T82" s="7"/>
      <c r="U82" s="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8"/>
      <c r="T83" s="7"/>
      <c r="U83" s="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8"/>
      <c r="T84" s="7"/>
      <c r="U84" s="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8"/>
      <c r="T85" s="7"/>
      <c r="U85" s="7"/>
      <c r="V85" s="7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8"/>
      <c r="T86" s="7"/>
      <c r="U86" s="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4"/>
      <c r="J87" s="14"/>
      <c r="K87" s="69"/>
      <c r="L87" s="49"/>
      <c r="M87" s="14"/>
      <c r="N87" s="14"/>
      <c r="O87" s="14"/>
      <c r="P87" s="14"/>
      <c r="Q87" s="8"/>
      <c r="R87" s="8"/>
      <c r="S87" s="7"/>
      <c r="T87" s="7"/>
      <c r="U87" s="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4"/>
      <c r="K88" s="69"/>
      <c r="L88" s="49"/>
      <c r="M88" s="14"/>
      <c r="N88" s="14"/>
      <c r="O88" s="14"/>
      <c r="P88" s="14"/>
      <c r="Q88" s="8"/>
      <c r="R88" s="8"/>
      <c r="S88" s="7"/>
      <c r="T88" s="7"/>
      <c r="U88" s="7"/>
      <c r="V88" s="7"/>
    </row>
    <row r="89" spans="1:22" ht="12.75">
      <c r="A89" s="54">
        <f>IF(B89="","",#REF!+1)</f>
      </c>
      <c r="B89" s="55"/>
      <c r="M89" s="57"/>
      <c r="N89" s="57"/>
      <c r="O89" s="14"/>
      <c r="P89" s="14"/>
      <c r="Q89" s="8"/>
      <c r="R89" s="8"/>
      <c r="S89" s="7"/>
      <c r="T89" s="7"/>
      <c r="U89" s="7"/>
      <c r="V89" s="7"/>
    </row>
    <row r="90" spans="1:22" ht="12.75">
      <c r="A90" s="54">
        <f>IF(B90="","",A89+1)</f>
      </c>
      <c r="B90" s="55"/>
      <c r="M90" s="62"/>
      <c r="N90" s="63"/>
      <c r="O90" s="14"/>
      <c r="P90" s="14"/>
      <c r="Q90" s="8"/>
      <c r="R90" s="8"/>
      <c r="S90" s="7"/>
      <c r="T90" s="7"/>
      <c r="U90" s="7"/>
      <c r="V90" s="7"/>
    </row>
    <row r="91" spans="1:22" ht="12.75">
      <c r="A91" s="54">
        <f>IF(B91="","",A90+1)</f>
      </c>
      <c r="B91" s="55"/>
      <c r="M91" s="62"/>
      <c r="N91" s="63"/>
      <c r="O91" s="14"/>
      <c r="P91" s="14"/>
      <c r="Q91" s="7"/>
      <c r="R91" s="7"/>
      <c r="S91" s="7"/>
      <c r="T91" s="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E64:E65 H64:H65 B64:B65 N59:N60 K59:K60 H59:H60 E59:E60 B59:B60 N51:N52 K51:K52 H51:H52 N40:N43 K40:K45 H40:H47 E40:E51 B40:B51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12" t="s">
        <v>13</v>
      </c>
      <c r="B1" s="413"/>
      <c r="C1" s="413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8"/>
      <c r="T1" s="178"/>
      <c r="U1" s="7"/>
      <c r="V1" s="7"/>
    </row>
    <row r="2" spans="1:22" ht="12.75">
      <c r="A2" s="69"/>
      <c r="B2" s="212"/>
      <c r="C2" s="16"/>
      <c r="D2" s="69"/>
      <c r="E2" s="16"/>
      <c r="F2" s="16"/>
      <c r="G2" s="69"/>
      <c r="H2" s="16"/>
      <c r="I2" s="185"/>
      <c r="J2" s="185"/>
      <c r="K2" s="16"/>
      <c r="L2" s="16"/>
      <c r="M2" s="16"/>
      <c r="N2" s="16"/>
      <c r="O2" s="16"/>
      <c r="P2" s="15"/>
      <c r="Q2" s="9"/>
      <c r="R2" s="9"/>
      <c r="S2" s="178"/>
      <c r="T2" s="178"/>
      <c r="U2" s="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5"/>
      <c r="J3" s="185"/>
      <c r="K3" s="16"/>
      <c r="L3" s="16"/>
      <c r="M3" s="16"/>
      <c r="N3" s="16"/>
      <c r="O3" s="16"/>
      <c r="P3" s="15"/>
      <c r="Q3" s="9"/>
      <c r="R3" s="9"/>
      <c r="S3" s="178"/>
      <c r="T3" s="178"/>
      <c r="U3" s="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8"/>
      <c r="T4" s="178"/>
      <c r="U4" s="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8"/>
      <c r="T5" s="178"/>
      <c r="U5" s="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8"/>
      <c r="T6" s="178"/>
      <c r="U6" s="7"/>
      <c r="V6" s="7"/>
    </row>
    <row r="7" spans="1:22" ht="12.75">
      <c r="A7" s="15" t="s">
        <v>663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04" t="s">
        <v>717</v>
      </c>
      <c r="O7" s="16"/>
      <c r="P7" s="16"/>
      <c r="Q7" s="9"/>
      <c r="R7" s="9"/>
      <c r="S7" s="178"/>
      <c r="T7" s="178"/>
      <c r="U7" s="7"/>
      <c r="V7" s="7"/>
    </row>
    <row r="8" spans="1:22" ht="15">
      <c r="A8" s="320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74"/>
      <c r="Q8" s="9"/>
      <c r="R8" s="9"/>
      <c r="S8" s="178"/>
      <c r="T8" s="178"/>
      <c r="U8" s="7"/>
      <c r="V8" s="7"/>
    </row>
    <row r="9" spans="1:22" ht="15">
      <c r="A9" s="414" t="s">
        <v>102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375"/>
      <c r="Q9" s="9"/>
      <c r="R9" s="9"/>
      <c r="S9" s="178"/>
      <c r="T9" s="178"/>
      <c r="U9" s="7"/>
      <c r="V9" s="7"/>
    </row>
    <row r="10" spans="1:22" ht="12.75">
      <c r="A10" s="416" t="s">
        <v>104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375"/>
      <c r="Q10" s="9"/>
      <c r="R10" s="9"/>
      <c r="S10" s="178"/>
      <c r="T10" s="178"/>
      <c r="U10" s="7"/>
      <c r="V10" s="7"/>
    </row>
    <row r="11" spans="1:22" ht="12.75">
      <c r="A11" s="417" t="s">
        <v>699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375"/>
      <c r="Q11" s="9"/>
      <c r="R11" s="9"/>
      <c r="S11" s="178"/>
      <c r="T11" s="178"/>
      <c r="U11" s="7"/>
      <c r="V11" s="7"/>
    </row>
    <row r="12" spans="1:22" ht="12.75">
      <c r="A12" s="417" t="s">
        <v>659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16"/>
      <c r="Q12" s="9"/>
      <c r="R12" s="9"/>
      <c r="S12" s="178"/>
      <c r="T12" s="178"/>
      <c r="U12" s="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9"/>
      <c r="I13" s="230"/>
      <c r="J13" s="232"/>
      <c r="K13" s="112"/>
      <c r="L13" s="312"/>
      <c r="M13" s="313"/>
      <c r="N13" s="319"/>
      <c r="O13" s="311"/>
      <c r="P13" s="16"/>
      <c r="Q13" s="9"/>
      <c r="R13" s="9"/>
      <c r="S13" s="178"/>
      <c r="T13" s="178"/>
      <c r="U13" s="7"/>
      <c r="V13" s="7"/>
    </row>
    <row r="14" spans="1:22" ht="12.75">
      <c r="A14" s="92"/>
      <c r="B14" s="144"/>
      <c r="C14" s="144"/>
      <c r="D14" s="77"/>
      <c r="E14" s="77"/>
      <c r="F14" s="164"/>
      <c r="G14" s="329" t="s">
        <v>105</v>
      </c>
      <c r="H14" s="301">
        <f>IF('Theor Self Stress #1'!E12="","",'Theor Self Stress #1'!E12)</f>
      </c>
      <c r="I14" s="301"/>
      <c r="J14" s="95"/>
      <c r="K14" s="112"/>
      <c r="L14" s="312"/>
      <c r="M14" s="314"/>
      <c r="N14" s="82" t="s">
        <v>112</v>
      </c>
      <c r="O14" s="130"/>
      <c r="P14" s="16"/>
      <c r="Q14" s="9"/>
      <c r="R14" s="9"/>
      <c r="S14" s="178"/>
      <c r="T14" s="178"/>
      <c r="U14" s="7"/>
      <c r="V14" s="7"/>
    </row>
    <row r="15" spans="1:22" ht="12.75">
      <c r="A15" s="92"/>
      <c r="B15" s="144"/>
      <c r="C15" s="144"/>
      <c r="D15" s="77"/>
      <c r="E15" s="77"/>
      <c r="F15" s="164"/>
      <c r="G15" s="330" t="s">
        <v>159</v>
      </c>
      <c r="H15" s="301">
        <f>IF('Theor Self Stress #1'!E13="","",'Theor Self Stress #1'!E13)</f>
      </c>
      <c r="I15" s="301"/>
      <c r="J15" s="95"/>
      <c r="K15" s="91"/>
      <c r="L15" s="312"/>
      <c r="M15" s="314"/>
      <c r="N15" s="84" t="s">
        <v>85</v>
      </c>
      <c r="O15" s="85">
        <f ca="1">TODAY()</f>
        <v>41617</v>
      </c>
      <c r="P15" s="16"/>
      <c r="Q15" s="9"/>
      <c r="R15" s="9"/>
      <c r="S15" s="178"/>
      <c r="T15" s="178"/>
      <c r="U15" s="7"/>
      <c r="V15" s="7"/>
    </row>
    <row r="16" spans="1:22" ht="12.75">
      <c r="A16" s="92"/>
      <c r="B16" s="144"/>
      <c r="C16" s="144"/>
      <c r="D16" s="77"/>
      <c r="E16" s="77"/>
      <c r="F16" s="164"/>
      <c r="G16" s="330" t="s">
        <v>158</v>
      </c>
      <c r="H16" s="301">
        <f>IF('Theor Self Stress #1'!E14="","",'Theor Self Stress #1'!E14)</f>
      </c>
      <c r="I16" s="301"/>
      <c r="J16" s="95"/>
      <c r="K16" s="91"/>
      <c r="L16" s="312"/>
      <c r="M16" s="314"/>
      <c r="N16" s="315"/>
      <c r="O16" s="318"/>
      <c r="P16" s="16"/>
      <c r="Q16" s="9"/>
      <c r="R16" s="9"/>
      <c r="S16" s="178"/>
      <c r="T16" s="178"/>
      <c r="U16" s="7"/>
      <c r="V16" s="7"/>
    </row>
    <row r="17" spans="1:22" ht="12.75">
      <c r="A17" s="230"/>
      <c r="B17" s="144"/>
      <c r="C17" s="144"/>
      <c r="D17" s="77"/>
      <c r="E17" s="77"/>
      <c r="F17" s="164"/>
      <c r="G17" s="330" t="s">
        <v>106</v>
      </c>
      <c r="H17" s="301">
        <f>IF('Theor Self Stress #1'!E15="","",'Theor Self Stress #1'!E15)</f>
      </c>
      <c r="I17" s="301"/>
      <c r="J17" s="95"/>
      <c r="K17" s="91"/>
      <c r="L17" s="312"/>
      <c r="M17" s="314"/>
      <c r="N17" s="315"/>
      <c r="O17" s="318"/>
      <c r="P17" s="16"/>
      <c r="Q17" s="9"/>
      <c r="R17" s="9"/>
      <c r="S17" s="178"/>
      <c r="T17" s="178"/>
      <c r="U17" s="7"/>
      <c r="V17" s="7"/>
    </row>
    <row r="18" spans="1:22" ht="12.75">
      <c r="A18" s="230"/>
      <c r="B18" s="144"/>
      <c r="C18" s="144"/>
      <c r="D18" s="77"/>
      <c r="E18" s="77"/>
      <c r="F18" s="164"/>
      <c r="G18" s="330" t="s">
        <v>84</v>
      </c>
      <c r="H18" s="301">
        <f>IF('Theor Self Stress #1'!E16="","",'Theor Self Stress #1'!E16)</f>
      </c>
      <c r="I18" s="301"/>
      <c r="J18" s="95"/>
      <c r="K18" s="91"/>
      <c r="L18" s="312"/>
      <c r="M18" s="314"/>
      <c r="N18" s="315"/>
      <c r="O18" s="318"/>
      <c r="P18" s="16"/>
      <c r="Q18" s="9"/>
      <c r="R18" s="9"/>
      <c r="S18" s="178"/>
      <c r="T18" s="178"/>
      <c r="U18" s="7"/>
      <c r="V18" s="7"/>
    </row>
    <row r="19" spans="1:22" ht="12.75">
      <c r="A19" s="230"/>
      <c r="B19" s="144"/>
      <c r="C19" s="144"/>
      <c r="D19" s="77"/>
      <c r="E19" s="77"/>
      <c r="F19" s="164"/>
      <c r="G19" s="330" t="s">
        <v>188</v>
      </c>
      <c r="H19" s="309">
        <f>+'Theor Self Stress #3'!C30</f>
        <v>0</v>
      </c>
      <c r="I19" s="309"/>
      <c r="J19" s="372"/>
      <c r="K19" s="91"/>
      <c r="L19" s="312"/>
      <c r="M19" s="314"/>
      <c r="N19" s="315"/>
      <c r="O19" s="318"/>
      <c r="P19" s="16"/>
      <c r="Q19" s="9"/>
      <c r="R19" s="9"/>
      <c r="S19" s="178"/>
      <c r="T19" s="178"/>
      <c r="U19" s="7"/>
      <c r="V19" s="7"/>
    </row>
    <row r="20" spans="1:22" ht="12.75">
      <c r="A20" s="318"/>
      <c r="B20" s="318"/>
      <c r="C20" s="318"/>
      <c r="D20" s="312"/>
      <c r="E20" s="373"/>
      <c r="F20" s="373"/>
      <c r="G20" s="312"/>
      <c r="H20" s="355"/>
      <c r="I20" s="317"/>
      <c r="J20" s="317"/>
      <c r="K20" s="317"/>
      <c r="L20" s="312"/>
      <c r="M20" s="314"/>
      <c r="N20" s="315"/>
      <c r="O20" s="318"/>
      <c r="P20" s="16"/>
      <c r="Q20" s="9"/>
      <c r="R20" s="9"/>
      <c r="S20" s="178"/>
      <c r="T20" s="178"/>
      <c r="U20" s="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8"/>
      <c r="T21" s="178"/>
      <c r="U21" s="7"/>
      <c r="V21" s="7"/>
    </row>
    <row r="22" spans="1:22" ht="12.75">
      <c r="A22" s="97"/>
      <c r="B22" s="97"/>
      <c r="C22" s="97"/>
      <c r="D22" s="92"/>
      <c r="E22" s="233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8"/>
      <c r="T22" s="178"/>
      <c r="U22" s="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8"/>
      <c r="T23" s="178"/>
      <c r="U23" s="7"/>
      <c r="V23" s="7"/>
    </row>
    <row r="24" spans="1:22" ht="19.5" customHeight="1">
      <c r="A24" s="21"/>
      <c r="B24" s="23"/>
      <c r="C24" s="19" t="s">
        <v>124</v>
      </c>
      <c r="D24" s="66">
        <f>IF(B4="","",B4)</f>
      </c>
      <c r="E24" s="188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8"/>
      <c r="T24" s="178"/>
      <c r="U24" s="7"/>
      <c r="V24" s="7"/>
    </row>
    <row r="25" spans="1:22" ht="19.5" customHeight="1">
      <c r="A25" s="21"/>
      <c r="B25" s="23"/>
      <c r="C25" s="19"/>
      <c r="D25" s="22" t="s">
        <v>114</v>
      </c>
      <c r="E25" s="188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8"/>
      <c r="T25" s="178"/>
      <c r="U25" s="7"/>
      <c r="V25" s="7"/>
    </row>
    <row r="26" spans="1:22" ht="19.5" customHeight="1">
      <c r="A26" s="21"/>
      <c r="B26" s="19" t="s">
        <v>15</v>
      </c>
      <c r="C26" s="357"/>
      <c r="D26" s="358"/>
      <c r="E26" s="65"/>
      <c r="F26" s="188"/>
      <c r="G26" s="188"/>
      <c r="H26" s="72" t="s">
        <v>150</v>
      </c>
      <c r="I26" s="74"/>
      <c r="J26" s="75" t="s">
        <v>151</v>
      </c>
      <c r="K26" s="73"/>
      <c r="L26" s="77"/>
      <c r="M26" s="331"/>
      <c r="N26" s="332"/>
      <c r="O26" s="94"/>
      <c r="P26" s="77"/>
      <c r="Q26" s="51"/>
      <c r="R26" s="50"/>
      <c r="S26" s="50"/>
      <c r="T26" s="178"/>
      <c r="U26" s="7"/>
      <c r="V26" s="7"/>
    </row>
    <row r="27" spans="1:22" ht="19.5" customHeight="1">
      <c r="A27" s="21"/>
      <c r="B27" s="21"/>
      <c r="C27" s="21"/>
      <c r="D27" s="21"/>
      <c r="E27" s="21"/>
      <c r="F27" s="22"/>
      <c r="G27" s="22"/>
      <c r="H27" s="362" t="s">
        <v>87</v>
      </c>
      <c r="I27" s="362" t="s">
        <v>87</v>
      </c>
      <c r="J27" s="368" t="s">
        <v>87</v>
      </c>
      <c r="K27" s="363" t="s">
        <v>87</v>
      </c>
      <c r="L27" s="77"/>
      <c r="M27" s="299" t="s">
        <v>650</v>
      </c>
      <c r="N27" s="97"/>
      <c r="O27" s="333"/>
      <c r="P27" s="77"/>
      <c r="Q27" s="51"/>
      <c r="R27" s="50"/>
      <c r="S27" s="50"/>
      <c r="T27" s="178"/>
      <c r="U27" s="7"/>
      <c r="V27" s="7"/>
    </row>
    <row r="28" spans="1:22" ht="19.5" customHeight="1">
      <c r="A28" s="21"/>
      <c r="B28" s="77"/>
      <c r="C28" s="213" t="s">
        <v>153</v>
      </c>
      <c r="D28" s="190">
        <f>+'Theor Self Stress #3'!C30</f>
        <v>0</v>
      </c>
      <c r="E28" s="77"/>
      <c r="F28" s="76"/>
      <c r="G28" s="76"/>
      <c r="H28" s="64" t="str">
        <f>IF($N$28="Net","Net El.","Gross El.")</f>
        <v>Gross El.</v>
      </c>
      <c r="I28" s="364" t="str">
        <f>IF($N$28="Net","Net El.","Gross El.")</f>
        <v>Gross El.</v>
      </c>
      <c r="J28" s="366" t="str">
        <f>IF($N$28="Net","Net El.","Gross El.")</f>
        <v>Gross El.</v>
      </c>
      <c r="K28" s="64" t="str">
        <f>IF($N$28="Net","Net El.","Gross El.")</f>
        <v>Gross El.</v>
      </c>
      <c r="L28" s="77"/>
      <c r="M28" s="334" t="s">
        <v>651</v>
      </c>
      <c r="N28" s="335"/>
      <c r="O28" s="336"/>
      <c r="P28" s="77"/>
      <c r="Q28" s="51"/>
      <c r="R28" s="50"/>
      <c r="S28" s="50" t="s">
        <v>652</v>
      </c>
      <c r="T28" s="178"/>
      <c r="U28" s="7"/>
      <c r="V28" s="7"/>
    </row>
    <row r="29" spans="1:22" ht="19.5" customHeight="1">
      <c r="A29" s="19"/>
      <c r="B29" s="77"/>
      <c r="C29" s="77"/>
      <c r="D29" s="77"/>
      <c r="E29" s="77"/>
      <c r="F29" s="182" t="s">
        <v>67</v>
      </c>
      <c r="G29" s="125" t="s">
        <v>87</v>
      </c>
      <c r="H29" s="191" t="s">
        <v>128</v>
      </c>
      <c r="I29" s="214" t="s">
        <v>127</v>
      </c>
      <c r="J29" s="215" t="s">
        <v>148</v>
      </c>
      <c r="K29" s="192" t="s">
        <v>149</v>
      </c>
      <c r="L29" s="77"/>
      <c r="M29" s="334" t="s">
        <v>649</v>
      </c>
      <c r="N29" s="97"/>
      <c r="O29" s="336"/>
      <c r="P29" s="77"/>
      <c r="Q29" s="51"/>
      <c r="R29" s="50"/>
      <c r="S29" s="50" t="s">
        <v>648</v>
      </c>
      <c r="T29" s="178"/>
      <c r="U29" s="7"/>
      <c r="V29" s="7"/>
    </row>
    <row r="30" spans="1:22" ht="19.5" customHeight="1">
      <c r="A30" s="19"/>
      <c r="B30" s="77"/>
      <c r="C30" s="108" t="s">
        <v>660</v>
      </c>
      <c r="D30" s="154" t="s">
        <v>647</v>
      </c>
      <c r="E30" s="154" t="s">
        <v>133</v>
      </c>
      <c r="F30" s="137"/>
      <c r="G30" s="64" t="str">
        <f>IF($N$28="Net","Net El.","Gross El.")</f>
        <v>Gross El.</v>
      </c>
      <c r="H30" s="193" t="s">
        <v>110</v>
      </c>
      <c r="I30" s="137" t="s">
        <v>111</v>
      </c>
      <c r="J30" s="171" t="s">
        <v>110</v>
      </c>
      <c r="K30" s="138" t="s">
        <v>111</v>
      </c>
      <c r="L30" s="77"/>
      <c r="M30" s="99"/>
      <c r="N30" s="337"/>
      <c r="O30" s="338"/>
      <c r="P30" s="77"/>
      <c r="Q30" s="51"/>
      <c r="R30" s="50"/>
      <c r="S30" s="50"/>
      <c r="T30" s="178"/>
      <c r="U30" s="7"/>
      <c r="V30" s="7"/>
    </row>
    <row r="31" spans="1:22" ht="19.5" customHeight="1">
      <c r="A31" s="19"/>
      <c r="B31" s="336"/>
      <c r="C31" s="108" t="s">
        <v>208</v>
      </c>
      <c r="D31" s="87">
        <f>+'Theor Self Stress #3'!I32</f>
        <v>0</v>
      </c>
      <c r="E31" s="194">
        <f>+'Theor Self Stress #3'!F34/1000000</f>
        <v>0</v>
      </c>
      <c r="F31" s="195" t="e">
        <f>+Forces!E56</f>
        <v>#DIV/0!</v>
      </c>
      <c r="G31" s="324" t="e">
        <f>IF($N$28="Net",Elongations!$G75,Elongations!$B75)</f>
        <v>#DIV/0!</v>
      </c>
      <c r="H31" s="324" t="e">
        <f>IF($N$28="Net",Elongations!$H75,Elongations!$C75)</f>
        <v>#DIV/0!</v>
      </c>
      <c r="I31" s="365" t="e">
        <f>IF($N$28="Net",Elongations!$I75,Elongations!$D75)</f>
        <v>#DIV/0!</v>
      </c>
      <c r="J31" s="367" t="e">
        <f>IF($N$28="Net",Elongations!$J75,Elongations!$E75)</f>
        <v>#DIV/0!</v>
      </c>
      <c r="K31" s="339" t="e">
        <f>IF($N$28="Net",Elongations!$K75,Elongations!$F75)</f>
        <v>#DIV/0!</v>
      </c>
      <c r="L31" s="98"/>
      <c r="M31" s="77"/>
      <c r="N31" s="77"/>
      <c r="O31" s="51"/>
      <c r="P31" s="16"/>
      <c r="Q31" s="9"/>
      <c r="R31" s="9"/>
      <c r="S31" s="178"/>
      <c r="T31" s="178"/>
      <c r="U31" s="7"/>
      <c r="V31" s="7"/>
    </row>
    <row r="32" spans="1:22" ht="19.5" customHeight="1">
      <c r="A32" s="19"/>
      <c r="B32" s="77"/>
      <c r="C32" s="102"/>
      <c r="D32" s="326"/>
      <c r="E32" s="326"/>
      <c r="F32" s="327"/>
      <c r="G32" s="298"/>
      <c r="H32" s="328"/>
      <c r="I32" s="328"/>
      <c r="J32" s="328"/>
      <c r="K32" s="328"/>
      <c r="L32" s="325"/>
      <c r="M32" s="77"/>
      <c r="N32" s="77"/>
      <c r="O32" s="51"/>
      <c r="P32" s="16"/>
      <c r="Q32" s="9"/>
      <c r="R32" s="9"/>
      <c r="S32" s="178"/>
      <c r="T32" s="178"/>
      <c r="U32" s="7"/>
      <c r="V32" s="7"/>
    </row>
    <row r="33" spans="1:22" ht="19.5" customHeight="1">
      <c r="A33" s="21"/>
      <c r="B33" s="77"/>
      <c r="C33" s="102"/>
      <c r="D33" s="118"/>
      <c r="E33" s="118"/>
      <c r="F33" s="353"/>
      <c r="G33" s="354"/>
      <c r="H33" s="325"/>
      <c r="I33" s="325"/>
      <c r="J33" s="325"/>
      <c r="K33" s="325"/>
      <c r="L33" s="325"/>
      <c r="M33" s="77"/>
      <c r="N33" s="77"/>
      <c r="O33" s="23"/>
      <c r="P33" s="16"/>
      <c r="Q33" s="9"/>
      <c r="R33" s="9"/>
      <c r="S33" s="178"/>
      <c r="T33" s="178"/>
      <c r="U33" s="7"/>
      <c r="V33" s="7"/>
    </row>
    <row r="34" spans="1:22" ht="19.5" customHeight="1">
      <c r="A34" s="77"/>
      <c r="B34" s="77"/>
      <c r="C34" s="102"/>
      <c r="D34" s="118"/>
      <c r="E34" s="118"/>
      <c r="F34" s="353"/>
      <c r="G34" s="354"/>
      <c r="H34" s="325"/>
      <c r="I34" s="325"/>
      <c r="J34" s="325"/>
      <c r="K34" s="325"/>
      <c r="L34" s="325"/>
      <c r="M34" s="77"/>
      <c r="N34" s="77"/>
      <c r="O34" s="77"/>
      <c r="P34" s="16"/>
      <c r="Q34" s="9"/>
      <c r="R34" s="9"/>
      <c r="S34" s="178"/>
      <c r="T34" s="178"/>
      <c r="U34" s="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8"/>
      <c r="T35" s="178"/>
      <c r="U35" s="7"/>
      <c r="V35" s="7"/>
    </row>
    <row r="36" spans="1:22" ht="19.5" customHeight="1">
      <c r="A36" s="77"/>
      <c r="B36" s="77"/>
      <c r="C36" s="77"/>
      <c r="D36" s="196" t="s">
        <v>147</v>
      </c>
      <c r="E36" s="77"/>
      <c r="F36" s="77"/>
      <c r="G36" s="189" t="s">
        <v>154</v>
      </c>
      <c r="H36" s="77"/>
      <c r="I36" s="68"/>
      <c r="J36" s="77"/>
      <c r="K36" s="197" t="s">
        <v>147</v>
      </c>
      <c r="L36" s="77"/>
      <c r="M36" s="77"/>
      <c r="N36" s="77"/>
      <c r="O36" s="77"/>
      <c r="P36" s="16"/>
      <c r="Q36" s="9"/>
      <c r="R36" s="9"/>
      <c r="S36" s="178"/>
      <c r="T36" s="178"/>
      <c r="U36" s="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8"/>
      <c r="T37" s="178"/>
      <c r="U37" s="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8"/>
      <c r="T38" s="178"/>
      <c r="U38" s="7"/>
      <c r="V38" s="7"/>
    </row>
    <row r="39" spans="1:22" ht="19.5" customHeight="1" thickBot="1">
      <c r="A39" s="21"/>
      <c r="B39" s="61" t="s">
        <v>212</v>
      </c>
      <c r="C39" s="20" t="str">
        <f>IF($N$28="Net","Net El.","Gross El.")</f>
        <v>Gross El.</v>
      </c>
      <c r="D39" s="57"/>
      <c r="E39" s="61" t="s">
        <v>212</v>
      </c>
      <c r="F39" s="20" t="str">
        <f>IF($N$28="Net","Net El.","Gross El.")</f>
        <v>Gross El.</v>
      </c>
      <c r="G39" s="21"/>
      <c r="H39" s="61" t="s">
        <v>212</v>
      </c>
      <c r="I39" s="20" t="str">
        <f>IF($N$28="Net","Net El.","Gross El.")</f>
        <v>Gross El.</v>
      </c>
      <c r="J39" s="59"/>
      <c r="K39" s="61" t="s">
        <v>212</v>
      </c>
      <c r="L39" s="20" t="str">
        <f>IF($N$28="Net","Net El.","Gross El.")</f>
        <v>Gross El.</v>
      </c>
      <c r="M39" s="77"/>
      <c r="N39" s="61" t="s">
        <v>212</v>
      </c>
      <c r="O39" s="20" t="str">
        <f>IF($N$28="Net","Net El.","Gross El.")</f>
        <v>Gross El.</v>
      </c>
      <c r="P39" s="16"/>
      <c r="Q39" s="9"/>
      <c r="R39" s="9"/>
      <c r="S39" s="178"/>
      <c r="T39" s="178"/>
      <c r="U39" s="7"/>
      <c r="V39" s="7"/>
    </row>
    <row r="40" spans="1:22" ht="19.5" customHeight="1" thickBot="1">
      <c r="A40" s="19">
        <f>IF(B40="","",1)</f>
        <v>1</v>
      </c>
      <c r="B40" s="205" t="s">
        <v>208</v>
      </c>
      <c r="C40" s="18"/>
      <c r="D40" s="51">
        <f>IF(E40="","",1)</f>
        <v>1</v>
      </c>
      <c r="E40" s="205" t="s">
        <v>208</v>
      </c>
      <c r="F40" s="18"/>
      <c r="G40" s="22">
        <f>IF(H40="","",1)</f>
        <v>1</v>
      </c>
      <c r="H40" s="205" t="s">
        <v>208</v>
      </c>
      <c r="I40" s="18"/>
      <c r="J40" s="22">
        <f>IF(K40="","",1)</f>
        <v>1</v>
      </c>
      <c r="K40" s="205" t="s">
        <v>208</v>
      </c>
      <c r="L40" s="32"/>
      <c r="M40" s="22">
        <f>IF(N40="","",1)</f>
        <v>1</v>
      </c>
      <c r="N40" s="205" t="s">
        <v>208</v>
      </c>
      <c r="O40" s="32"/>
      <c r="P40" s="16"/>
      <c r="Q40" s="9"/>
      <c r="R40" s="9"/>
      <c r="S40" s="178"/>
      <c r="T40" s="178"/>
      <c r="U40" s="7"/>
      <c r="V40" s="7"/>
    </row>
    <row r="41" spans="1:22" ht="19.5" customHeight="1" thickBot="1">
      <c r="A41" s="19">
        <f aca="true" t="shared" si="0" ref="A41:A51">IF(B41="","",A40+1)</f>
        <v>2</v>
      </c>
      <c r="B41" s="205" t="s">
        <v>208</v>
      </c>
      <c r="C41" s="18"/>
      <c r="D41" s="51">
        <f aca="true" t="shared" si="1" ref="D41:D51">IF(E41="","",D40+1)</f>
        <v>2</v>
      </c>
      <c r="E41" s="205" t="s">
        <v>208</v>
      </c>
      <c r="F41" s="18"/>
      <c r="G41" s="22">
        <f aca="true" t="shared" si="2" ref="G41:G47">IF(H41="","",G40+1)</f>
        <v>2</v>
      </c>
      <c r="H41" s="205" t="s">
        <v>208</v>
      </c>
      <c r="I41" s="18"/>
      <c r="J41" s="22">
        <f>IF(K41="","",J40+1)</f>
        <v>2</v>
      </c>
      <c r="K41" s="205" t="s">
        <v>208</v>
      </c>
      <c r="L41" s="32"/>
      <c r="M41" s="22">
        <f>IF(N41="","",M40+1)</f>
        <v>2</v>
      </c>
      <c r="N41" s="205" t="s">
        <v>208</v>
      </c>
      <c r="O41" s="32"/>
      <c r="P41" s="16"/>
      <c r="Q41" s="9"/>
      <c r="R41" s="9"/>
      <c r="S41" s="178"/>
      <c r="T41" s="178"/>
      <c r="U41" s="7"/>
      <c r="V41" s="7"/>
    </row>
    <row r="42" spans="1:22" ht="19.5" customHeight="1" thickBot="1">
      <c r="A42" s="19">
        <f t="shared" si="0"/>
        <v>3</v>
      </c>
      <c r="B42" s="205" t="s">
        <v>208</v>
      </c>
      <c r="C42" s="18"/>
      <c r="D42" s="51">
        <f t="shared" si="1"/>
        <v>3</v>
      </c>
      <c r="E42" s="205" t="s">
        <v>208</v>
      </c>
      <c r="F42" s="18"/>
      <c r="G42" s="22">
        <f t="shared" si="2"/>
        <v>3</v>
      </c>
      <c r="H42" s="205" t="s">
        <v>208</v>
      </c>
      <c r="I42" s="18"/>
      <c r="J42" s="22">
        <f>IF(K42="","",J41+1)</f>
        <v>3</v>
      </c>
      <c r="K42" s="205" t="s">
        <v>208</v>
      </c>
      <c r="L42" s="32"/>
      <c r="M42" s="22">
        <f>IF(N42="","",M41+1)</f>
        <v>3</v>
      </c>
      <c r="N42" s="205" t="s">
        <v>208</v>
      </c>
      <c r="O42" s="32"/>
      <c r="P42" s="16"/>
      <c r="Q42" s="9"/>
      <c r="R42" s="9"/>
      <c r="S42" s="178"/>
      <c r="T42" s="178"/>
      <c r="U42" s="7"/>
      <c r="V42" s="7"/>
    </row>
    <row r="43" spans="1:22" ht="19.5" customHeight="1" thickBot="1">
      <c r="A43" s="19">
        <f t="shared" si="0"/>
        <v>4</v>
      </c>
      <c r="B43" s="205" t="s">
        <v>208</v>
      </c>
      <c r="C43" s="18"/>
      <c r="D43" s="51">
        <f t="shared" si="1"/>
        <v>4</v>
      </c>
      <c r="E43" s="205" t="s">
        <v>208</v>
      </c>
      <c r="F43" s="18"/>
      <c r="G43" s="22">
        <f t="shared" si="2"/>
        <v>4</v>
      </c>
      <c r="H43" s="205" t="s">
        <v>208</v>
      </c>
      <c r="I43" s="18"/>
      <c r="J43" s="22">
        <f>IF(K43="","",J42+1)</f>
        <v>4</v>
      </c>
      <c r="K43" s="205" t="s">
        <v>208</v>
      </c>
      <c r="L43" s="32"/>
      <c r="M43" s="22">
        <f>IF(N43="","",M42+1)</f>
        <v>4</v>
      </c>
      <c r="N43" s="205" t="s">
        <v>208</v>
      </c>
      <c r="O43" s="32"/>
      <c r="P43" s="16"/>
      <c r="Q43" s="9"/>
      <c r="R43" s="9"/>
      <c r="S43" s="178"/>
      <c r="T43" s="178"/>
      <c r="U43" s="7"/>
      <c r="V43" s="7"/>
    </row>
    <row r="44" spans="1:22" ht="19.5" customHeight="1" thickBot="1">
      <c r="A44" s="19">
        <f t="shared" si="0"/>
        <v>5</v>
      </c>
      <c r="B44" s="205" t="s">
        <v>208</v>
      </c>
      <c r="C44" s="18"/>
      <c r="D44" s="51">
        <f t="shared" si="1"/>
        <v>5</v>
      </c>
      <c r="E44" s="205" t="s">
        <v>208</v>
      </c>
      <c r="F44" s="18"/>
      <c r="G44" s="22">
        <f t="shared" si="2"/>
        <v>5</v>
      </c>
      <c r="H44" s="205" t="s">
        <v>208</v>
      </c>
      <c r="I44" s="18"/>
      <c r="J44" s="22">
        <f>IF(K44="","",J43+1)</f>
        <v>5</v>
      </c>
      <c r="K44" s="205" t="s">
        <v>208</v>
      </c>
      <c r="L44" s="32"/>
      <c r="M44" s="77"/>
      <c r="N44" s="77"/>
      <c r="O44" s="77"/>
      <c r="P44" s="16"/>
      <c r="Q44" s="9"/>
      <c r="R44" s="9"/>
      <c r="S44" s="178"/>
      <c r="T44" s="178"/>
      <c r="U44" s="7"/>
      <c r="V44" s="7"/>
    </row>
    <row r="45" spans="1:22" ht="19.5" customHeight="1" thickBot="1">
      <c r="A45" s="19">
        <f t="shared" si="0"/>
        <v>6</v>
      </c>
      <c r="B45" s="205" t="s">
        <v>208</v>
      </c>
      <c r="C45" s="18"/>
      <c r="D45" s="51">
        <f t="shared" si="1"/>
        <v>6</v>
      </c>
      <c r="E45" s="205" t="s">
        <v>208</v>
      </c>
      <c r="F45" s="18"/>
      <c r="G45" s="22">
        <f t="shared" si="2"/>
        <v>6</v>
      </c>
      <c r="H45" s="205" t="s">
        <v>208</v>
      </c>
      <c r="I45" s="18"/>
      <c r="J45" s="22">
        <f>IF(K45="","",J44+1)</f>
        <v>6</v>
      </c>
      <c r="K45" s="205" t="s">
        <v>208</v>
      </c>
      <c r="L45" s="32"/>
      <c r="M45" s="77"/>
      <c r="N45" s="77"/>
      <c r="O45" s="77"/>
      <c r="P45" s="16"/>
      <c r="Q45" s="9"/>
      <c r="R45" s="9"/>
      <c r="S45" s="178"/>
      <c r="T45" s="178"/>
      <c r="U45" s="7"/>
      <c r="V45" s="7"/>
    </row>
    <row r="46" spans="1:22" ht="19.5" customHeight="1" thickBot="1">
      <c r="A46" s="19">
        <f t="shared" si="0"/>
        <v>7</v>
      </c>
      <c r="B46" s="205" t="s">
        <v>208</v>
      </c>
      <c r="C46" s="18"/>
      <c r="D46" s="51">
        <f t="shared" si="1"/>
        <v>7</v>
      </c>
      <c r="E46" s="205" t="s">
        <v>208</v>
      </c>
      <c r="F46" s="18"/>
      <c r="G46" s="22">
        <f t="shared" si="2"/>
        <v>7</v>
      </c>
      <c r="H46" s="205" t="s">
        <v>208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8"/>
      <c r="T46" s="178"/>
      <c r="U46" s="7"/>
      <c r="V46" s="7"/>
    </row>
    <row r="47" spans="1:22" ht="19.5" customHeight="1" thickBot="1">
      <c r="A47" s="19">
        <f t="shared" si="0"/>
        <v>8</v>
      </c>
      <c r="B47" s="205" t="s">
        <v>208</v>
      </c>
      <c r="C47" s="18"/>
      <c r="D47" s="51">
        <f t="shared" si="1"/>
        <v>8</v>
      </c>
      <c r="E47" s="205" t="s">
        <v>208</v>
      </c>
      <c r="F47" s="18"/>
      <c r="G47" s="22">
        <f t="shared" si="2"/>
        <v>8</v>
      </c>
      <c r="H47" s="205" t="s">
        <v>208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8"/>
      <c r="T47" s="178"/>
      <c r="U47" s="7"/>
      <c r="V47" s="7"/>
    </row>
    <row r="48" spans="1:22" ht="19.5" customHeight="1" thickBot="1">
      <c r="A48" s="19">
        <f t="shared" si="0"/>
        <v>9</v>
      </c>
      <c r="B48" s="205" t="s">
        <v>208</v>
      </c>
      <c r="C48" s="18"/>
      <c r="D48" s="51">
        <f t="shared" si="1"/>
        <v>9</v>
      </c>
      <c r="E48" s="205" t="s">
        <v>208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8"/>
      <c r="T48" s="178"/>
      <c r="U48" s="7"/>
      <c r="V48" s="7"/>
    </row>
    <row r="49" spans="1:22" ht="19.5" customHeight="1" thickBot="1">
      <c r="A49" s="19">
        <f t="shared" si="0"/>
        <v>10</v>
      </c>
      <c r="B49" s="205" t="s">
        <v>208</v>
      </c>
      <c r="C49" s="18"/>
      <c r="D49" s="51">
        <f t="shared" si="1"/>
        <v>10</v>
      </c>
      <c r="E49" s="205" t="s">
        <v>208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8"/>
      <c r="T49" s="178"/>
      <c r="U49" s="7"/>
      <c r="V49" s="7"/>
    </row>
    <row r="50" spans="1:22" ht="19.5" customHeight="1" thickBot="1">
      <c r="A50" s="19">
        <f t="shared" si="0"/>
        <v>11</v>
      </c>
      <c r="B50" s="205" t="s">
        <v>208</v>
      </c>
      <c r="C50" s="18"/>
      <c r="D50" s="51">
        <f t="shared" si="1"/>
        <v>11</v>
      </c>
      <c r="E50" s="205" t="s">
        <v>208</v>
      </c>
      <c r="F50" s="18"/>
      <c r="G50" s="77"/>
      <c r="H50" s="61" t="s">
        <v>212</v>
      </c>
      <c r="I50" s="20" t="str">
        <f>IF($N$28="Net","Net El.","Gross El.")</f>
        <v>Gross El.</v>
      </c>
      <c r="J50" s="57"/>
      <c r="K50" s="61" t="s">
        <v>212</v>
      </c>
      <c r="L50" s="20" t="str">
        <f>IF($N$28="Net","Net El.","Gross El.")</f>
        <v>Gross El.</v>
      </c>
      <c r="M50" s="77"/>
      <c r="N50" s="61" t="s">
        <v>212</v>
      </c>
      <c r="O50" s="20" t="str">
        <f>IF($N$28="Net","Net El.","Gross El.")</f>
        <v>Gross El.</v>
      </c>
      <c r="P50" s="16"/>
      <c r="Q50" s="9"/>
      <c r="R50" s="9"/>
      <c r="S50" s="178"/>
      <c r="T50" s="178"/>
      <c r="U50" s="7"/>
      <c r="V50" s="7"/>
    </row>
    <row r="51" spans="1:22" ht="19.5" customHeight="1" thickBot="1">
      <c r="A51" s="19">
        <f t="shared" si="0"/>
        <v>12</v>
      </c>
      <c r="B51" s="205" t="s">
        <v>208</v>
      </c>
      <c r="C51" s="56"/>
      <c r="D51" s="51">
        <f t="shared" si="1"/>
        <v>12</v>
      </c>
      <c r="E51" s="205" t="s">
        <v>208</v>
      </c>
      <c r="F51" s="56"/>
      <c r="G51" s="22">
        <f>IF(H51="","",1)</f>
        <v>1</v>
      </c>
      <c r="H51" s="205" t="s">
        <v>208</v>
      </c>
      <c r="I51" s="18"/>
      <c r="J51" s="22">
        <f>IF(K51="","",1)</f>
        <v>1</v>
      </c>
      <c r="K51" s="205" t="s">
        <v>208</v>
      </c>
      <c r="L51" s="32"/>
      <c r="M51" s="22">
        <f>IF(N51="","",1)</f>
        <v>1</v>
      </c>
      <c r="N51" s="205" t="s">
        <v>208</v>
      </c>
      <c r="O51" s="32"/>
      <c r="P51" s="16"/>
      <c r="Q51" s="9"/>
      <c r="R51" s="9"/>
      <c r="S51" s="178"/>
      <c r="T51" s="178"/>
      <c r="U51" s="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5" t="s">
        <v>208</v>
      </c>
      <c r="I52" s="18"/>
      <c r="J52" s="22">
        <f>IF(K52="","",J51+1)</f>
        <v>2</v>
      </c>
      <c r="K52" s="205" t="s">
        <v>208</v>
      </c>
      <c r="L52" s="32"/>
      <c r="M52" s="22">
        <f>IF(N52="","",M51+1)</f>
        <v>2</v>
      </c>
      <c r="N52" s="205" t="s">
        <v>208</v>
      </c>
      <c r="O52" s="32"/>
      <c r="P52" s="16"/>
      <c r="Q52" s="9"/>
      <c r="R52" s="9"/>
      <c r="S52" s="178"/>
      <c r="T52" s="178"/>
      <c r="U52" s="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8"/>
      <c r="T53" s="178"/>
      <c r="U53" s="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8"/>
      <c r="T54" s="178"/>
      <c r="U54" s="7"/>
      <c r="V54" s="7"/>
    </row>
    <row r="55" spans="1:22" ht="19.5" customHeight="1">
      <c r="A55" s="77"/>
      <c r="B55" s="77"/>
      <c r="C55" s="77"/>
      <c r="D55" s="196" t="s">
        <v>146</v>
      </c>
      <c r="E55" s="77"/>
      <c r="F55" s="77"/>
      <c r="G55" s="189" t="s">
        <v>155</v>
      </c>
      <c r="H55" s="77"/>
      <c r="I55" s="376">
        <f>+D28-I36</f>
        <v>0</v>
      </c>
      <c r="J55" s="77"/>
      <c r="K55" s="197" t="s">
        <v>146</v>
      </c>
      <c r="L55" s="77"/>
      <c r="M55" s="77"/>
      <c r="N55" s="77"/>
      <c r="O55" s="77"/>
      <c r="P55" s="16"/>
      <c r="Q55" s="9"/>
      <c r="R55" s="9"/>
      <c r="S55" s="178"/>
      <c r="T55" s="178"/>
      <c r="U55" s="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8"/>
      <c r="T56" s="178"/>
      <c r="U56" s="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8"/>
      <c r="T57" s="178"/>
      <c r="U57" s="7"/>
      <c r="V57" s="7"/>
    </row>
    <row r="58" spans="1:22" ht="19.5" customHeight="1" thickBot="1">
      <c r="A58" s="77"/>
      <c r="B58" s="61" t="s">
        <v>212</v>
      </c>
      <c r="C58" s="20" t="str">
        <f>IF($N$28="Net","Net El.","Gross El.")</f>
        <v>Gross El.</v>
      </c>
      <c r="D58" s="57"/>
      <c r="E58" s="61" t="s">
        <v>212</v>
      </c>
      <c r="F58" s="20" t="str">
        <f>IF($N$28="Net","Net El.","Gross El.")</f>
        <v>Gross El.</v>
      </c>
      <c r="G58" s="77"/>
      <c r="H58" s="61" t="s">
        <v>212</v>
      </c>
      <c r="I58" s="20" t="str">
        <f>IF($N$28="Net","Net El.","Gross El.")</f>
        <v>Gross El.</v>
      </c>
      <c r="J58" s="77"/>
      <c r="K58" s="61" t="s">
        <v>212</v>
      </c>
      <c r="L58" s="20" t="str">
        <f>IF($N$28="Net","Net El.","Gross El.")</f>
        <v>Gross El.</v>
      </c>
      <c r="M58" s="21"/>
      <c r="N58" s="61" t="s">
        <v>212</v>
      </c>
      <c r="O58" s="20" t="str">
        <f>IF($N$28="Net","Net El.","Gross El.")</f>
        <v>Gross El.</v>
      </c>
      <c r="P58" s="16"/>
      <c r="Q58" s="9"/>
      <c r="R58" s="9"/>
      <c r="S58" s="178"/>
      <c r="T58" s="178"/>
      <c r="U58" s="7"/>
      <c r="V58" s="7"/>
    </row>
    <row r="59" spans="1:22" ht="19.5" customHeight="1" thickBot="1">
      <c r="A59" s="22">
        <f>IF(B59="","",1)</f>
        <v>1</v>
      </c>
      <c r="B59" s="205" t="s">
        <v>208</v>
      </c>
      <c r="C59" s="18"/>
      <c r="D59" s="22">
        <f>IF(E59="","",1)</f>
        <v>1</v>
      </c>
      <c r="E59" s="205" t="s">
        <v>208</v>
      </c>
      <c r="F59" s="32"/>
      <c r="G59" s="22">
        <f>IF(H59="","",1)</f>
        <v>1</v>
      </c>
      <c r="H59" s="205" t="s">
        <v>208</v>
      </c>
      <c r="I59" s="32"/>
      <c r="J59" s="22">
        <f>IF(K59="","",1)</f>
        <v>1</v>
      </c>
      <c r="K59" s="205" t="s">
        <v>208</v>
      </c>
      <c r="L59" s="32"/>
      <c r="M59" s="22">
        <f>IF(N59="","",1)</f>
        <v>1</v>
      </c>
      <c r="N59" s="205" t="s">
        <v>208</v>
      </c>
      <c r="O59" s="18"/>
      <c r="P59" s="16"/>
      <c r="Q59" s="9"/>
      <c r="R59" s="9"/>
      <c r="S59" s="178"/>
      <c r="T59" s="178"/>
      <c r="U59" s="7"/>
      <c r="V59" s="7"/>
    </row>
    <row r="60" spans="1:22" ht="19.5" customHeight="1" thickBot="1">
      <c r="A60" s="22">
        <f>IF(B60="","",A59+1)</f>
        <v>2</v>
      </c>
      <c r="B60" s="205" t="s">
        <v>208</v>
      </c>
      <c r="C60" s="18"/>
      <c r="D60" s="22">
        <f>IF(E60="","",D59+1)</f>
        <v>2</v>
      </c>
      <c r="E60" s="205" t="s">
        <v>208</v>
      </c>
      <c r="F60" s="32"/>
      <c r="G60" s="22">
        <f>IF(H60="","",G59+1)</f>
        <v>2</v>
      </c>
      <c r="H60" s="205" t="s">
        <v>208</v>
      </c>
      <c r="I60" s="32"/>
      <c r="J60" s="22">
        <f>IF(K60="","",J59+1)</f>
        <v>2</v>
      </c>
      <c r="K60" s="205" t="s">
        <v>208</v>
      </c>
      <c r="L60" s="32"/>
      <c r="M60" s="22">
        <f>IF(N60="","",M59+1)</f>
        <v>2</v>
      </c>
      <c r="N60" s="205" t="s">
        <v>208</v>
      </c>
      <c r="O60" s="18"/>
      <c r="P60" s="16"/>
      <c r="Q60" s="9"/>
      <c r="R60" s="9"/>
      <c r="S60" s="178"/>
      <c r="T60" s="178"/>
      <c r="U60" s="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8"/>
      <c r="T61" s="178"/>
      <c r="U61" s="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8"/>
      <c r="T62" s="178"/>
      <c r="U62" s="7"/>
      <c r="V62" s="7"/>
    </row>
    <row r="63" spans="1:22" ht="19.5" customHeight="1" thickBot="1">
      <c r="A63" s="57"/>
      <c r="B63" s="61" t="s">
        <v>212</v>
      </c>
      <c r="C63" s="20" t="str">
        <f>IF($N$28="Net","Net El.","Gross El.")</f>
        <v>Gross El.</v>
      </c>
      <c r="D63" s="57"/>
      <c r="E63" s="61" t="s">
        <v>212</v>
      </c>
      <c r="F63" s="20" t="str">
        <f>IF($N$28="Net","Net El.","Gross El.")</f>
        <v>Gross El.</v>
      </c>
      <c r="G63" s="77"/>
      <c r="H63" s="61" t="s">
        <v>212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8"/>
      <c r="T63" s="178"/>
      <c r="U63" s="7"/>
      <c r="V63" s="7"/>
    </row>
    <row r="64" spans="1:22" ht="19.5" customHeight="1" thickBot="1">
      <c r="A64" s="22">
        <f>IF(B64="","",1)</f>
        <v>1</v>
      </c>
      <c r="B64" s="205" t="s">
        <v>208</v>
      </c>
      <c r="C64" s="18"/>
      <c r="D64" s="22">
        <f>IF(E64="","",1)</f>
        <v>1</v>
      </c>
      <c r="E64" s="205" t="s">
        <v>208</v>
      </c>
      <c r="F64" s="32"/>
      <c r="G64" s="22">
        <f>IF(H64="","",1)</f>
        <v>1</v>
      </c>
      <c r="H64" s="205" t="s">
        <v>208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8"/>
      <c r="T64" s="178"/>
      <c r="U64" s="7"/>
      <c r="V64" s="7"/>
    </row>
    <row r="65" spans="1:22" ht="19.5" customHeight="1" thickBot="1">
      <c r="A65" s="22">
        <f>IF(B65="","",A64+1)</f>
        <v>2</v>
      </c>
      <c r="B65" s="205" t="s">
        <v>208</v>
      </c>
      <c r="C65" s="18"/>
      <c r="D65" s="22">
        <f>IF(E65="","",D64+1)</f>
        <v>2</v>
      </c>
      <c r="E65" s="205" t="s">
        <v>208</v>
      </c>
      <c r="F65" s="32"/>
      <c r="G65" s="22">
        <f>IF(H65="","",G64+1)</f>
        <v>2</v>
      </c>
      <c r="H65" s="205" t="s">
        <v>208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8"/>
      <c r="T65" s="178"/>
      <c r="U65" s="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8"/>
      <c r="T66" s="178"/>
      <c r="U66" s="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8"/>
      <c r="I67" s="198"/>
      <c r="J67" s="100"/>
      <c r="K67" s="77"/>
      <c r="L67" s="77"/>
      <c r="M67" s="77"/>
      <c r="N67" s="77"/>
      <c r="O67" s="77"/>
      <c r="P67" s="16"/>
      <c r="Q67" s="9"/>
      <c r="R67" s="9"/>
      <c r="S67" s="178"/>
      <c r="T67" s="178"/>
      <c r="U67" s="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8"/>
      <c r="T68" s="178"/>
      <c r="U68" s="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9" t="s">
        <v>120</v>
      </c>
      <c r="H69" s="119"/>
      <c r="I69" s="119"/>
      <c r="J69" s="119"/>
      <c r="K69" s="119"/>
      <c r="L69" s="77"/>
      <c r="M69" s="200"/>
      <c r="N69" s="198"/>
      <c r="O69" s="77"/>
      <c r="P69" s="16"/>
      <c r="Q69" s="9"/>
      <c r="R69" s="9"/>
      <c r="S69" s="178"/>
      <c r="T69" s="178"/>
      <c r="U69" s="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200"/>
      <c r="N70" s="198"/>
      <c r="O70" s="77"/>
      <c r="P70" s="16"/>
      <c r="Q70" s="9"/>
      <c r="R70" s="9"/>
      <c r="S70" s="178"/>
      <c r="T70" s="178"/>
      <c r="U70" s="7"/>
      <c r="V70" s="7"/>
    </row>
    <row r="71" spans="1:22" ht="19.5" customHeight="1">
      <c r="A71" s="77"/>
      <c r="B71" s="77"/>
      <c r="C71" s="77"/>
      <c r="D71" s="201" t="s">
        <v>121</v>
      </c>
      <c r="E71" s="202"/>
      <c r="F71" s="203" t="s">
        <v>122</v>
      </c>
      <c r="G71" s="203"/>
      <c r="H71" s="202"/>
      <c r="I71" s="203" t="s">
        <v>123</v>
      </c>
      <c r="J71" s="203"/>
      <c r="K71" s="204"/>
      <c r="L71" s="77"/>
      <c r="M71" s="77"/>
      <c r="N71" s="77"/>
      <c r="O71" s="77"/>
      <c r="P71" s="16"/>
      <c r="Q71" s="9"/>
      <c r="R71" s="9"/>
      <c r="S71" s="178"/>
      <c r="T71" s="178"/>
      <c r="U71" s="7"/>
      <c r="V71" s="7"/>
    </row>
    <row r="72" spans="1:22" ht="19.5" customHeight="1">
      <c r="A72" s="77"/>
      <c r="B72" s="55"/>
      <c r="C72" s="77"/>
      <c r="D72" s="206"/>
      <c r="E72" s="207"/>
      <c r="F72" s="208"/>
      <c r="G72" s="208"/>
      <c r="H72" s="207"/>
      <c r="I72" s="209"/>
      <c r="J72" s="209"/>
      <c r="K72" s="210"/>
      <c r="L72" s="77"/>
      <c r="M72" s="77"/>
      <c r="N72" s="77"/>
      <c r="O72" s="77"/>
      <c r="P72" s="16"/>
      <c r="Q72" s="9"/>
      <c r="R72" s="9"/>
      <c r="S72" s="178"/>
      <c r="T72" s="178"/>
      <c r="U72" s="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8"/>
      <c r="T73" s="178"/>
      <c r="U73" s="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8"/>
      <c r="T74" s="178"/>
      <c r="U74" s="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8"/>
      <c r="T75" s="178"/>
      <c r="U75" s="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8"/>
      <c r="T76" s="178"/>
      <c r="U76" s="7"/>
      <c r="V76" s="7"/>
    </row>
    <row r="77" spans="1:22" ht="12.75">
      <c r="A77" s="77"/>
      <c r="B77" s="77"/>
      <c r="C77" s="77"/>
      <c r="D77" s="211"/>
      <c r="E77" s="211"/>
      <c r="F77" s="211"/>
      <c r="G77" s="211"/>
      <c r="H77" s="211"/>
      <c r="I77" s="211"/>
      <c r="J77" s="211"/>
      <c r="K77" s="211"/>
      <c r="L77" s="211"/>
      <c r="M77" s="77"/>
      <c r="N77" s="77"/>
      <c r="O77" s="77"/>
      <c r="P77" s="16"/>
      <c r="Q77" s="9"/>
      <c r="R77" s="9"/>
      <c r="S77" s="178"/>
      <c r="T77" s="178"/>
      <c r="U77" s="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8"/>
      <c r="T78" s="178"/>
      <c r="U78" s="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8"/>
      <c r="T79" s="178"/>
      <c r="U79" s="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7" t="s">
        <v>16</v>
      </c>
      <c r="J80" s="164">
        <f>+'Theor Self Stress #1'!G53</f>
        <v>0</v>
      </c>
      <c r="K80" s="134"/>
      <c r="L80" s="95"/>
      <c r="M80" s="77"/>
      <c r="N80" s="77"/>
      <c r="O80" s="77"/>
      <c r="P80" s="16"/>
      <c r="Q80" s="9"/>
      <c r="R80" s="9"/>
      <c r="S80" s="178"/>
      <c r="T80" s="178"/>
      <c r="U80" s="7"/>
      <c r="V80" s="7"/>
    </row>
    <row r="81" spans="1:22" ht="12.75">
      <c r="A81" s="178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8"/>
      <c r="T81" s="178"/>
      <c r="U81" s="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8"/>
      <c r="T82" s="178"/>
      <c r="U82" s="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8"/>
      <c r="T83" s="178"/>
      <c r="U83" s="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8"/>
      <c r="T84" s="178"/>
      <c r="U84" s="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8"/>
      <c r="T85" s="178"/>
      <c r="U85" s="7"/>
      <c r="V85" s="7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8"/>
      <c r="T86" s="178"/>
      <c r="U86" s="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4"/>
      <c r="J87" s="14"/>
      <c r="K87" s="69"/>
      <c r="L87" s="49"/>
      <c r="M87" s="14"/>
      <c r="N87" s="14"/>
      <c r="O87" s="14"/>
      <c r="P87" s="14"/>
      <c r="Q87" s="8"/>
      <c r="R87" s="8"/>
      <c r="S87" s="7"/>
      <c r="T87" s="7"/>
      <c r="U87" s="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4"/>
      <c r="K88" s="69"/>
      <c r="L88" s="49"/>
      <c r="M88" s="14"/>
      <c r="N88" s="14"/>
      <c r="O88" s="14"/>
      <c r="P88" s="14"/>
      <c r="Q88" s="8"/>
      <c r="R88" s="8"/>
      <c r="S88" s="7"/>
      <c r="T88" s="7"/>
      <c r="U88" s="7"/>
      <c r="V88" s="7"/>
    </row>
    <row r="89" spans="1:22" ht="12.75">
      <c r="A89" s="54">
        <f>IF(B89="","",#REF!+1)</f>
      </c>
      <c r="B89" s="55"/>
      <c r="M89" s="57"/>
      <c r="N89" s="57"/>
      <c r="O89" s="14"/>
      <c r="P89" s="14"/>
      <c r="Q89" s="8"/>
      <c r="R89" s="8"/>
      <c r="S89" s="7"/>
      <c r="T89" s="7"/>
      <c r="U89" s="7"/>
      <c r="V89" s="7"/>
    </row>
    <row r="90" spans="1:22" ht="12.75">
      <c r="A90" s="54">
        <f>IF(B90="","",A89+1)</f>
      </c>
      <c r="B90" s="55"/>
      <c r="M90" s="62"/>
      <c r="N90" s="63"/>
      <c r="O90" s="14"/>
      <c r="P90" s="14"/>
      <c r="Q90" s="8"/>
      <c r="R90" s="8"/>
      <c r="S90" s="7"/>
      <c r="T90" s="7"/>
      <c r="U90" s="7"/>
      <c r="V90" s="7"/>
    </row>
    <row r="91" spans="1:22" ht="12.75">
      <c r="A91" s="54">
        <f>IF(B91="","",A90+1)</f>
      </c>
      <c r="B91" s="55"/>
      <c r="M91" s="62"/>
      <c r="N91" s="63"/>
      <c r="O91" s="14"/>
      <c r="P91" s="14"/>
      <c r="Q91" s="7"/>
      <c r="R91" s="7"/>
      <c r="S91" s="7"/>
      <c r="T91" s="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B64:B65 H64:H65 N59:N60 K59:K60 H59:H60 E59:E60 B59:B60 N51:N52 K51:K52 H51:H52 N40:N43 K40:K45 H40:H47 E40:E51 B40:B51 E64:E65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IQ9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12" t="s">
        <v>13</v>
      </c>
      <c r="B1" s="413"/>
      <c r="C1" s="413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40"/>
      <c r="B2" s="341"/>
      <c r="C2" s="341"/>
      <c r="D2" s="77"/>
      <c r="E2" s="77"/>
      <c r="F2" s="77"/>
      <c r="G2" s="77"/>
      <c r="H2" s="77"/>
      <c r="I2" s="77"/>
      <c r="J2" s="77"/>
      <c r="K2" s="77"/>
    </row>
    <row r="3" spans="1:11" ht="12.75">
      <c r="A3" s="340"/>
      <c r="B3" s="341"/>
      <c r="C3" s="341"/>
      <c r="D3" s="77"/>
      <c r="E3" s="77"/>
      <c r="F3" s="77"/>
      <c r="G3" s="77"/>
      <c r="H3" s="77"/>
      <c r="I3" s="77"/>
      <c r="J3" s="77"/>
      <c r="K3" s="77"/>
    </row>
    <row r="4" spans="1:11" ht="12.75">
      <c r="A4" s="340"/>
      <c r="B4" s="341"/>
      <c r="C4" s="341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/>
      <c r="IQ6" s="6"/>
    </row>
    <row r="7" spans="1:251" ht="12.75">
      <c r="A7" s="78" t="s">
        <v>664</v>
      </c>
      <c r="B7" s="119"/>
      <c r="C7" s="119"/>
      <c r="D7" s="119"/>
      <c r="E7" s="119"/>
      <c r="F7" s="119"/>
      <c r="G7" s="119"/>
      <c r="H7" s="119"/>
      <c r="I7" s="119"/>
      <c r="J7" s="304" t="s">
        <v>717</v>
      </c>
      <c r="K7" s="119"/>
      <c r="O7" s="11"/>
      <c r="IQ7" s="6"/>
    </row>
    <row r="8" spans="1:251" ht="19.5" customHeight="1">
      <c r="A8" s="414" t="s">
        <v>102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IQ8" s="6"/>
    </row>
    <row r="9" spans="1:251" ht="19.5" customHeight="1">
      <c r="A9" s="416" t="s">
        <v>104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IQ9" s="6"/>
    </row>
    <row r="10" spans="1:251" ht="19.5" customHeight="1">
      <c r="A10" s="417" t="s">
        <v>699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IQ10" s="6"/>
    </row>
    <row r="11" spans="1:251" ht="19.5" customHeight="1">
      <c r="A11" s="417" t="s">
        <v>696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IQ11" s="6"/>
    </row>
    <row r="12" spans="1:251" ht="19.5" customHeight="1">
      <c r="A12" s="77"/>
      <c r="B12" s="77"/>
      <c r="C12" s="77"/>
      <c r="D12" s="80" t="s">
        <v>105</v>
      </c>
      <c r="E12" s="301">
        <f>IF('Theor Self Stress #1'!E12="","",'Theor Self Stress #1'!E12)</f>
      </c>
      <c r="F12" s="301"/>
      <c r="G12" s="352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159</v>
      </c>
      <c r="E13" s="301">
        <f>IF('Theor Self Stress #1'!E13="","",'Theor Self Stress #1'!E13)</f>
      </c>
      <c r="F13" s="301"/>
      <c r="G13" s="352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71" t="s">
        <v>158</v>
      </c>
      <c r="E14" s="301">
        <f>IF('Theor Self Stress #1'!E14="","",'Theor Self Stress #1'!E14)</f>
      </c>
      <c r="F14" s="301"/>
      <c r="G14" s="352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01">
        <f>IF('Theor Self Stress #1'!E15="","",'Theor Self Stress #1'!E15)</f>
      </c>
      <c r="F15" s="301"/>
      <c r="G15" s="352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01">
        <f>IF('Theor Self Stress #1'!E16="","",'Theor Self Stress #1'!E16)</f>
      </c>
      <c r="F16" s="301"/>
      <c r="G16" s="352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188</v>
      </c>
      <c r="E17" s="308">
        <f>+'Theor Self Stress #1'!E17</f>
        <v>0</v>
      </c>
      <c r="F17" s="309">
        <f>+'Theor Self Stress #2'!E17</f>
        <v>0</v>
      </c>
      <c r="G17" s="377">
        <f>+'Theor Self Stress #3'!E17</f>
        <v>0</v>
      </c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18" t="s">
        <v>107</v>
      </c>
      <c r="B19" s="422"/>
      <c r="C19" s="418"/>
      <c r="D19" s="418"/>
      <c r="E19" s="418"/>
      <c r="F19" s="418"/>
      <c r="G19" s="418"/>
      <c r="H19" s="418"/>
      <c r="I19" s="418"/>
      <c r="J19" s="418"/>
      <c r="K19" s="41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378" t="s">
        <v>705</v>
      </c>
      <c r="C20" s="83"/>
      <c r="D20" s="83"/>
      <c r="E20" s="83"/>
      <c r="F20" s="77"/>
      <c r="G20" s="16" t="s">
        <v>684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117" t="s">
        <v>706</v>
      </c>
      <c r="C21" s="77"/>
      <c r="D21" s="77"/>
      <c r="E21" s="77"/>
      <c r="F21" s="77"/>
      <c r="G21" s="16" t="s">
        <v>710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78" t="s">
        <v>25</v>
      </c>
      <c r="C22" s="77"/>
      <c r="D22" s="83"/>
      <c r="E22" s="83"/>
      <c r="F22" s="77"/>
      <c r="G22" s="78" t="s">
        <v>163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96" t="s">
        <v>160</v>
      </c>
      <c r="C23" s="83"/>
      <c r="D23" s="83"/>
      <c r="E23" s="83"/>
      <c r="F23" s="77"/>
      <c r="G23" s="78" t="s">
        <v>194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83"/>
      <c r="B24" s="16" t="s">
        <v>195</v>
      </c>
      <c r="C24" s="83"/>
      <c r="D24" s="83"/>
      <c r="E24" s="83"/>
      <c r="F24" s="77"/>
      <c r="G24" s="96" t="s">
        <v>162</v>
      </c>
      <c r="H24" s="78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112"/>
      <c r="B25" s="16" t="s">
        <v>709</v>
      </c>
      <c r="C25" s="77"/>
      <c r="D25" s="77"/>
      <c r="E25" s="83"/>
      <c r="F25" s="112"/>
      <c r="G25" s="16" t="s">
        <v>665</v>
      </c>
      <c r="H25" s="77"/>
      <c r="I25" s="77"/>
      <c r="J25" s="112"/>
      <c r="K25" s="1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77"/>
      <c r="B26" s="16"/>
      <c r="C26" s="77"/>
      <c r="D26" s="77"/>
      <c r="E26" s="77"/>
      <c r="F26" s="77"/>
      <c r="G26" s="77"/>
      <c r="H26" s="77"/>
      <c r="I26" s="77"/>
      <c r="J26" s="77"/>
      <c r="K26" s="7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411" t="s">
        <v>707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32" ht="19.5" customHeight="1" thickBot="1">
      <c r="A29" s="77"/>
      <c r="B29" s="101" t="s">
        <v>666</v>
      </c>
      <c r="C29" s="125" t="s">
        <v>172</v>
      </c>
      <c r="D29" s="125" t="s">
        <v>668</v>
      </c>
      <c r="E29" s="379" t="s">
        <v>669</v>
      </c>
      <c r="F29" s="77"/>
      <c r="G29" s="77"/>
      <c r="H29" s="77"/>
      <c r="I29" s="77"/>
      <c r="J29" s="120"/>
      <c r="K29" s="12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9.5" customHeight="1" thickBot="1">
      <c r="A30" s="77"/>
      <c r="B30" s="380" t="s">
        <v>212</v>
      </c>
      <c r="C30" s="126" t="s">
        <v>667</v>
      </c>
      <c r="D30" s="126" t="s">
        <v>667</v>
      </c>
      <c r="E30" s="381" t="s">
        <v>670</v>
      </c>
      <c r="F30" s="77"/>
      <c r="G30" s="382" t="s">
        <v>672</v>
      </c>
      <c r="H30" s="383"/>
      <c r="I30" s="384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9.5" customHeight="1" thickBot="1">
      <c r="A31" s="77"/>
      <c r="B31" s="380"/>
      <c r="C31" s="126" t="s">
        <v>174</v>
      </c>
      <c r="D31" s="126" t="s">
        <v>174</v>
      </c>
      <c r="E31" s="381" t="s">
        <v>671</v>
      </c>
      <c r="F31" s="77"/>
      <c r="G31" s="385" t="s">
        <v>664</v>
      </c>
      <c r="H31" s="386" t="s">
        <v>677</v>
      </c>
      <c r="I31" s="387" t="e">
        <f>+(E34+E35+E36)/3</f>
        <v>#DIV/0!</v>
      </c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9.5" customHeight="1" thickBot="1">
      <c r="A32" s="77"/>
      <c r="B32" s="98"/>
      <c r="C32" s="104" t="s">
        <v>675</v>
      </c>
      <c r="D32" s="126" t="s">
        <v>711</v>
      </c>
      <c r="E32" s="381" t="s">
        <v>676</v>
      </c>
      <c r="F32" s="77"/>
      <c r="G32" s="388" t="s">
        <v>673</v>
      </c>
      <c r="H32" s="389"/>
      <c r="I32" s="390"/>
      <c r="J32" s="97"/>
      <c r="K32" s="9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9.5" customHeight="1">
      <c r="A33" s="77"/>
      <c r="B33" s="99"/>
      <c r="C33" s="360" t="s">
        <v>685</v>
      </c>
      <c r="D33" s="138" t="s">
        <v>685</v>
      </c>
      <c r="E33" s="193" t="s">
        <v>686</v>
      </c>
      <c r="F33" s="77"/>
      <c r="G33" s="77"/>
      <c r="H33" s="77"/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9.5" customHeight="1">
      <c r="A34" s="77"/>
      <c r="B34" s="108" t="s">
        <v>206</v>
      </c>
      <c r="C34" s="123" t="e">
        <f>+'Theor Self Stress #1'!C47</f>
        <v>#DIV/0!</v>
      </c>
      <c r="D34" s="359"/>
      <c r="E34" s="123" t="e">
        <f>+D34/C34</f>
        <v>#DIV/0!</v>
      </c>
      <c r="F34" s="77"/>
      <c r="G34" s="77"/>
      <c r="H34" s="77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9.5" customHeight="1">
      <c r="A35" s="77"/>
      <c r="B35" s="108" t="s">
        <v>207</v>
      </c>
      <c r="C35" s="123" t="e">
        <f>+'Theor Self Stress #2'!C47</f>
        <v>#DIV/0!</v>
      </c>
      <c r="D35" s="359"/>
      <c r="E35" s="123" t="e">
        <f>+D35/C35</f>
        <v>#DIV/0!</v>
      </c>
      <c r="F35" s="77"/>
      <c r="G35" s="77"/>
      <c r="H35" s="77"/>
      <c r="I35" s="77"/>
      <c r="J35" s="77"/>
      <c r="K35" s="7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9.5" customHeight="1">
      <c r="A36" s="77"/>
      <c r="B36" s="108" t="s">
        <v>208</v>
      </c>
      <c r="C36" s="123" t="e">
        <f>+'Theor Self Stress #3'!C47</f>
        <v>#DIV/0!</v>
      </c>
      <c r="D36" s="359"/>
      <c r="E36" s="123" t="e">
        <f>+D36/C36</f>
        <v>#DIV/0!</v>
      </c>
      <c r="F36" s="77"/>
      <c r="G36" s="77"/>
      <c r="H36" s="77"/>
      <c r="I36" s="77"/>
      <c r="J36" s="77"/>
      <c r="K36" s="7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9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9.5" customHeight="1">
      <c r="A38" s="77"/>
      <c r="B38" s="181" t="s">
        <v>674</v>
      </c>
      <c r="C38" s="77"/>
      <c r="D38" s="77"/>
      <c r="E38" s="77"/>
      <c r="F38" s="77"/>
      <c r="G38" s="77"/>
      <c r="H38" s="77"/>
      <c r="I38" s="77"/>
      <c r="J38" s="77"/>
      <c r="K38" s="7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9.5" customHeight="1">
      <c r="A39" s="77"/>
      <c r="B39" s="181" t="s">
        <v>682</v>
      </c>
      <c r="C39" s="77"/>
      <c r="D39" s="77"/>
      <c r="E39" s="77"/>
      <c r="F39" s="77"/>
      <c r="G39" s="77"/>
      <c r="H39" s="77"/>
      <c r="I39" s="77"/>
      <c r="J39" s="77"/>
      <c r="K39" s="77"/>
      <c r="L39" s="1"/>
      <c r="M39" s="1"/>
      <c r="N39" s="1"/>
      <c r="O39" s="4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>
      <c r="A40" s="77"/>
      <c r="B40" s="77" t="s">
        <v>678</v>
      </c>
      <c r="C40" s="77"/>
      <c r="D40" s="77"/>
      <c r="E40" s="77"/>
      <c r="F40" s="77"/>
      <c r="G40" s="77"/>
      <c r="H40" s="77"/>
      <c r="I40" s="77"/>
      <c r="J40" s="77"/>
      <c r="K40" s="77"/>
      <c r="L40" s="1"/>
      <c r="M40" s="1"/>
      <c r="N40" s="1"/>
      <c r="O40" s="4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77"/>
      <c r="B42" s="77"/>
      <c r="C42" s="146" t="s">
        <v>679</v>
      </c>
      <c r="D42" s="109" t="s">
        <v>680</v>
      </c>
      <c r="E42" s="217" t="s">
        <v>681</v>
      </c>
      <c r="F42" s="77"/>
      <c r="G42" s="77"/>
      <c r="H42" s="77"/>
      <c r="I42" s="77"/>
      <c r="J42" s="77"/>
      <c r="K42" s="7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77"/>
      <c r="B44" s="77"/>
      <c r="C44" s="77"/>
      <c r="D44" s="77" t="s">
        <v>683</v>
      </c>
      <c r="E44" s="77"/>
      <c r="F44" s="77"/>
      <c r="G44" s="77"/>
      <c r="H44" s="77"/>
      <c r="I44" s="77"/>
      <c r="J44" s="77"/>
      <c r="K44" s="7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9.5" customHeight="1">
      <c r="A46" s="77"/>
      <c r="B46" s="77"/>
      <c r="C46" s="77"/>
      <c r="D46" s="122" t="s">
        <v>171</v>
      </c>
      <c r="E46" s="217" t="s">
        <v>170</v>
      </c>
      <c r="F46" s="77"/>
      <c r="G46" s="77"/>
      <c r="H46" s="77"/>
      <c r="I46" s="77"/>
      <c r="J46" s="77"/>
      <c r="K46" s="7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9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9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9.5" customHeight="1">
      <c r="A49" s="89" t="s">
        <v>103</v>
      </c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9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9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409" t="s">
        <v>716</v>
      </c>
      <c r="B53" s="83"/>
      <c r="C53" s="410"/>
      <c r="D53" s="410"/>
      <c r="E53" s="410"/>
      <c r="F53" s="111" t="s">
        <v>16</v>
      </c>
      <c r="G53" s="347">
        <f>+'Theor Self Stress #1'!G53</f>
        <v>0</v>
      </c>
      <c r="H53" s="348"/>
      <c r="I53" s="349"/>
      <c r="J53" s="83"/>
      <c r="K53" s="1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97"/>
      <c r="B54" s="102"/>
      <c r="C54" s="219"/>
      <c r="D54" s="219"/>
      <c r="E54" s="219"/>
      <c r="F54" s="219"/>
      <c r="G54" s="219"/>
      <c r="H54" s="9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97"/>
      <c r="B55" s="217"/>
      <c r="C55" s="97"/>
      <c r="D55" s="97"/>
      <c r="E55" s="97"/>
      <c r="F55" s="97"/>
      <c r="G55" s="97"/>
      <c r="H55" s="97"/>
      <c r="I55" s="97"/>
      <c r="J55" s="97"/>
      <c r="K55" s="9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02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97"/>
      <c r="B58" s="102"/>
      <c r="C58" s="97"/>
      <c r="D58" s="97"/>
      <c r="E58" s="97"/>
      <c r="F58" s="97"/>
      <c r="G58" s="102"/>
      <c r="H58" s="97"/>
      <c r="I58" s="97"/>
      <c r="J58" s="97"/>
      <c r="K58" s="9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97"/>
      <c r="B59" s="408"/>
      <c r="C59" s="102"/>
      <c r="D59" s="183"/>
      <c r="E59" s="102"/>
      <c r="F59" s="183"/>
      <c r="G59" s="183"/>
      <c r="H59" s="102"/>
      <c r="I59" s="183"/>
      <c r="J59" s="102"/>
      <c r="K59" s="18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02"/>
      <c r="B61" s="102"/>
      <c r="C61" s="102"/>
      <c r="D61" s="102"/>
      <c r="E61" s="97"/>
      <c r="F61" s="97"/>
      <c r="G61" s="102"/>
      <c r="H61" s="102"/>
      <c r="I61" s="102"/>
      <c r="J61" s="97"/>
      <c r="K61" s="9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09"/>
      <c r="B62" s="102"/>
      <c r="C62" s="102"/>
      <c r="D62" s="102"/>
      <c r="E62" s="106"/>
      <c r="F62" s="106"/>
      <c r="G62" s="102"/>
      <c r="H62" s="102"/>
      <c r="I62" s="102"/>
      <c r="J62" s="106"/>
      <c r="K62" s="106"/>
      <c r="L62" s="1"/>
      <c r="M62" s="1"/>
      <c r="N62" s="1"/>
      <c r="O62" s="3"/>
      <c r="P62" s="3"/>
      <c r="Q62" s="3"/>
      <c r="R62" s="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02"/>
      <c r="B63" s="102"/>
      <c r="C63" s="102"/>
      <c r="D63" s="102"/>
      <c r="E63" s="97"/>
      <c r="F63" s="97"/>
      <c r="G63" s="102"/>
      <c r="H63" s="102"/>
      <c r="I63" s="102"/>
      <c r="J63" s="97"/>
      <c r="K63" s="97"/>
      <c r="L63" s="1"/>
      <c r="M63" s="1"/>
      <c r="N63" s="1"/>
      <c r="O63" s="3"/>
      <c r="P63" s="3"/>
      <c r="Q63" s="3"/>
      <c r="R63" s="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97"/>
      <c r="B64" s="102"/>
      <c r="C64" s="102"/>
      <c r="D64" s="102"/>
      <c r="E64" s="97"/>
      <c r="F64" s="97"/>
      <c r="G64" s="102"/>
      <c r="H64" s="102"/>
      <c r="I64" s="102"/>
      <c r="J64" s="97"/>
      <c r="K64" s="97"/>
      <c r="L64" s="1"/>
      <c r="M64" s="1"/>
      <c r="N64" s="1"/>
      <c r="O64" s="3"/>
      <c r="P64" s="3"/>
      <c r="Q64" s="3"/>
      <c r="R64" s="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39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1"/>
      <c r="M65" s="1"/>
      <c r="N65" s="1"/>
      <c r="O65" s="41"/>
      <c r="P65" s="41"/>
      <c r="Q65" s="41"/>
      <c r="R65" s="4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1"/>
      <c r="M66" s="1"/>
      <c r="N66" s="1"/>
      <c r="O66" s="3"/>
      <c r="P66" s="3"/>
      <c r="Q66" s="3"/>
      <c r="R66" s="3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1"/>
      <c r="M67" s="1"/>
      <c r="N67" s="1"/>
      <c r="O67" s="3"/>
      <c r="P67" s="3"/>
      <c r="Q67" s="3"/>
      <c r="R67" s="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24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8"/>
      <c r="N70" s="2"/>
      <c r="O70" s="42"/>
      <c r="P70" s="42"/>
      <c r="Q70" s="42"/>
      <c r="R70" s="4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3"/>
      <c r="C71" s="3"/>
      <c r="D71" s="1"/>
      <c r="E71" s="1"/>
      <c r="F71" s="1"/>
      <c r="G71" s="2"/>
      <c r="H71" s="3"/>
      <c r="I71" s="1"/>
      <c r="J71" s="1"/>
      <c r="K71" s="1"/>
      <c r="L71" s="1"/>
      <c r="M71" s="38"/>
      <c r="N71" s="2"/>
      <c r="O71" s="3"/>
      <c r="P71" s="3"/>
      <c r="Q71" s="3"/>
      <c r="R71" s="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1"/>
      <c r="C72" s="35"/>
      <c r="D72" s="3"/>
      <c r="E72" s="35"/>
      <c r="F72" s="3"/>
      <c r="G72" s="35"/>
      <c r="H72" s="35"/>
      <c r="I72" s="3"/>
      <c r="J72" s="1"/>
      <c r="K72" s="1"/>
      <c r="L72" s="1"/>
      <c r="M72" s="1"/>
      <c r="N72" s="2"/>
      <c r="O72" s="41"/>
      <c r="P72" s="41"/>
      <c r="Q72" s="41"/>
      <c r="R72" s="4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1"/>
      <c r="C73" s="3"/>
      <c r="D73" s="3"/>
      <c r="E73" s="3"/>
      <c r="F73" s="3"/>
      <c r="G73" s="3"/>
      <c r="H73" s="3"/>
      <c r="I73" s="3"/>
      <c r="J73" s="3"/>
      <c r="K73" s="35"/>
      <c r="L73" s="1"/>
      <c r="M73" s="1"/>
      <c r="N73" s="2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3"/>
      <c r="F74" s="1"/>
      <c r="G74" s="1"/>
      <c r="H74" s="3"/>
      <c r="I74" s="3"/>
      <c r="J74" s="3"/>
      <c r="K74" s="3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3"/>
      <c r="C75" s="3"/>
      <c r="D75" s="3"/>
      <c r="E75" s="3"/>
      <c r="F75" s="12"/>
      <c r="G75" s="12"/>
      <c r="H75" s="3"/>
      <c r="I75" s="3"/>
      <c r="J75" s="1"/>
      <c r="K75" s="1"/>
      <c r="L75" s="1"/>
      <c r="M75" s="1"/>
      <c r="N75" s="2"/>
      <c r="O75" s="42"/>
      <c r="P75" s="42"/>
      <c r="Q75" s="42"/>
      <c r="R75" s="4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39"/>
      <c r="C76" s="3"/>
      <c r="D76" s="3"/>
      <c r="E76" s="3"/>
      <c r="F76" s="1"/>
      <c r="G76" s="1"/>
      <c r="H76" s="3"/>
      <c r="I76" s="3"/>
      <c r="J76" s="12"/>
      <c r="K76" s="12"/>
      <c r="L76" s="1"/>
      <c r="M76" s="1"/>
      <c r="N76" s="2"/>
      <c r="O76" s="35"/>
      <c r="P76" s="35"/>
      <c r="Q76" s="35"/>
      <c r="R76" s="35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3"/>
      <c r="C77" s="3"/>
      <c r="D77" s="3"/>
      <c r="E77" s="3"/>
      <c r="F77" s="1"/>
      <c r="G77" s="1"/>
      <c r="H77" s="3"/>
      <c r="I77" s="3"/>
      <c r="J77" s="1"/>
      <c r="K77" s="1"/>
      <c r="L77" s="1"/>
      <c r="M77" s="1"/>
      <c r="N77" s="2"/>
      <c r="O77" s="41"/>
      <c r="P77" s="41"/>
      <c r="Q77" s="41"/>
      <c r="R77" s="4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3"/>
      <c r="P78" s="3"/>
      <c r="Q78" s="3"/>
      <c r="R78" s="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3"/>
      <c r="Q79" s="3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3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4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3"/>
      <c r="B88" s="1"/>
      <c r="C88" s="1"/>
      <c r="D88" s="1"/>
      <c r="E88" s="1"/>
      <c r="F88" s="1"/>
      <c r="G88" s="1"/>
      <c r="H88" s="3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3"/>
      <c r="B89" s="13"/>
      <c r="C89" s="13"/>
      <c r="D89" s="45"/>
      <c r="E89" s="13"/>
      <c r="F89" s="13"/>
      <c r="G89" s="13"/>
      <c r="H89" s="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45"/>
      <c r="B90" s="13"/>
      <c r="C90" s="13"/>
      <c r="D90" s="13"/>
      <c r="E90" s="13"/>
      <c r="F90" s="13"/>
      <c r="G90" s="13"/>
      <c r="H90" s="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46"/>
      <c r="B91" s="45"/>
      <c r="C91" s="45"/>
      <c r="D91" s="45"/>
      <c r="E91" s="45"/>
      <c r="F91" s="45"/>
      <c r="G91" s="45"/>
      <c r="H91" s="1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12.75">
      <c r="B92" s="46"/>
      <c r="C92" s="46"/>
      <c r="D92" s="46"/>
      <c r="E92" s="46"/>
      <c r="F92" s="47"/>
      <c r="G92" s="47"/>
      <c r="H92" s="4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</sheetData>
  <sheetProtection sheet="1" objects="1"/>
  <mergeCells count="7">
    <mergeCell ref="A27:K27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I80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1.7109375" style="253" customWidth="1"/>
    <col min="2" max="2" width="20.421875" style="253" customWidth="1"/>
    <col min="3" max="3" width="26.8515625" style="253" customWidth="1"/>
    <col min="4" max="4" width="22.421875" style="253" customWidth="1"/>
    <col min="5" max="5" width="20.57421875" style="253" customWidth="1"/>
    <col min="6" max="6" width="16.140625" style="253" customWidth="1"/>
    <col min="7" max="7" width="17.28125" style="253" customWidth="1"/>
    <col min="8" max="8" width="15.421875" style="253" bestFit="1" customWidth="1"/>
    <col min="9" max="9" width="18.7109375" style="253" customWidth="1"/>
    <col min="10" max="10" width="16.57421875" style="253" customWidth="1"/>
    <col min="11" max="11" width="15.7109375" style="253" customWidth="1"/>
    <col min="12" max="12" width="12.7109375" style="253" customWidth="1"/>
    <col min="13" max="13" width="13.7109375" style="253" customWidth="1"/>
    <col min="14" max="14" width="12.7109375" style="253" customWidth="1"/>
    <col min="15" max="15" width="11.7109375" style="253" customWidth="1"/>
    <col min="16" max="16" width="12.7109375" style="253" customWidth="1"/>
    <col min="17" max="17" width="12.140625" style="253" customWidth="1"/>
    <col min="18" max="18" width="11.7109375" style="253" customWidth="1"/>
    <col min="19" max="19" width="12.57421875" style="253" customWidth="1"/>
    <col min="20" max="20" width="10.421875" style="253" customWidth="1"/>
    <col min="21" max="21" width="11.57421875" style="253" customWidth="1"/>
    <col min="22" max="22" width="13.28125" style="253" customWidth="1"/>
    <col min="23" max="27" width="9.140625" style="253" customWidth="1"/>
    <col min="28" max="28" width="10.00390625" style="253" customWidth="1"/>
    <col min="29" max="29" width="11.140625" style="253" customWidth="1"/>
    <col min="30" max="30" width="10.421875" style="253" customWidth="1"/>
    <col min="31" max="31" width="12.28125" style="253" customWidth="1"/>
    <col min="32" max="32" width="11.28125" style="253" customWidth="1"/>
    <col min="33" max="33" width="11.140625" style="253" customWidth="1"/>
    <col min="34" max="34" width="11.421875" style="253" customWidth="1"/>
    <col min="35" max="16384" width="9.140625" style="253" customWidth="1"/>
  </cols>
  <sheetData>
    <row r="1" spans="1:27" ht="22.5">
      <c r="A1" s="342" t="s">
        <v>656</v>
      </c>
      <c r="B1" s="343"/>
      <c r="C1" s="283"/>
      <c r="D1" s="304" t="s">
        <v>717</v>
      </c>
      <c r="E1" s="283"/>
      <c r="F1" s="423"/>
      <c r="G1" s="424"/>
      <c r="H1" s="424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</row>
    <row r="2" spans="1:27" ht="9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</row>
    <row r="3" spans="1:27" ht="9.75">
      <c r="A3" s="283"/>
      <c r="B3" s="283"/>
      <c r="C3" s="283"/>
      <c r="D3" s="283"/>
      <c r="E3" s="286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</row>
    <row r="4" spans="1:27" ht="9.75">
      <c r="A4" s="286"/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</row>
    <row r="5" spans="1:27" ht="9.75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5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</row>
    <row r="6" spans="1:27" ht="9.75">
      <c r="A6" s="289"/>
      <c r="B6" s="290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</row>
    <row r="7" spans="1:27" ht="9.75">
      <c r="A7" s="289"/>
      <c r="B7" s="290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</row>
    <row r="8" spans="1:27" ht="9.75">
      <c r="A8" s="289"/>
      <c r="B8" s="290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</row>
    <row r="9" spans="1:27" ht="9.75">
      <c r="A9" s="289"/>
      <c r="B9" s="290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</row>
    <row r="10" spans="1:27" ht="9.75">
      <c r="A10" s="289"/>
      <c r="B10" s="290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</row>
    <row r="11" spans="1:27" ht="9.75">
      <c r="A11" s="289"/>
      <c r="B11" s="290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</row>
    <row r="12" spans="1:27" ht="9.75">
      <c r="A12" s="289"/>
      <c r="B12" s="290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</row>
    <row r="13" spans="1:27" ht="9.75">
      <c r="A13" s="289"/>
      <c r="B13" s="290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</row>
    <row r="14" spans="1:27" ht="9.75">
      <c r="A14" s="289"/>
      <c r="B14" s="290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</row>
    <row r="15" spans="1:27" ht="9.75">
      <c r="A15" s="289"/>
      <c r="B15" s="290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</row>
    <row r="16" spans="1:27" ht="9.75">
      <c r="A16" s="289"/>
      <c r="B16" s="290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</row>
    <row r="17" spans="1:27" ht="9.75">
      <c r="A17" s="289"/>
      <c r="B17" s="290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</row>
    <row r="18" spans="1:27" ht="9.75">
      <c r="A18" s="289"/>
      <c r="B18" s="290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</row>
    <row r="19" spans="1:27" ht="9.75">
      <c r="A19" s="289"/>
      <c r="B19" s="290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</row>
    <row r="20" spans="1:27" ht="9.75">
      <c r="A20" s="289"/>
      <c r="B20" s="290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</row>
    <row r="21" spans="1:27" ht="9.75">
      <c r="A21" s="289"/>
      <c r="B21" s="290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</row>
    <row r="22" spans="1:27" ht="9.75">
      <c r="A22" s="289"/>
      <c r="B22" s="290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</row>
    <row r="23" spans="1:27" ht="9.75">
      <c r="A23" s="289"/>
      <c r="B23" s="290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</row>
    <row r="24" spans="1:27" ht="9.75">
      <c r="A24" s="289"/>
      <c r="B24" s="290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</row>
    <row r="25" spans="1:27" ht="9.75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</row>
    <row r="26" spans="1:27" ht="9.75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</row>
    <row r="27" spans="1:27" ht="9.75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</row>
    <row r="28" spans="1:27" ht="9.75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</row>
    <row r="29" spans="1:27" ht="9.75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</row>
    <row r="30" spans="1:27" ht="9.75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</row>
    <row r="31" spans="1:27" ht="9.75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</row>
    <row r="32" spans="1:27" ht="9.75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</row>
    <row r="33" spans="1:27" ht="9.75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</row>
    <row r="34" spans="1:27" ht="9.75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</row>
    <row r="35" spans="1:27" ht="9.75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</row>
    <row r="36" spans="1:27" ht="9.75">
      <c r="A36" s="289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</row>
    <row r="37" spans="1:27" ht="9.75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</row>
    <row r="38" spans="1:27" ht="9.75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</row>
    <row r="39" spans="1:27" ht="9.75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</row>
    <row r="40" spans="1:27" ht="9.75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</row>
    <row r="41" spans="1:27" ht="9.75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</row>
    <row r="42" spans="1:27" ht="9.75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</row>
    <row r="43" spans="1:27" ht="9.75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</row>
    <row r="44" spans="1:27" ht="9.75">
      <c r="A44" s="289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</row>
    <row r="45" spans="1:27" ht="9.75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</row>
    <row r="46" spans="1:27" ht="9.75">
      <c r="A46" s="28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</row>
    <row r="47" spans="1:27" ht="9.75">
      <c r="A47" s="289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</row>
    <row r="48" spans="1:27" ht="9.75">
      <c r="A48" s="289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</row>
    <row r="49" spans="1:27" ht="9.75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</row>
    <row r="50" spans="1:27" ht="9.75">
      <c r="A50" s="289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</row>
    <row r="51" spans="1:27" ht="9.75">
      <c r="A51" s="289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</row>
    <row r="52" spans="1:27" ht="9.75">
      <c r="A52" s="289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</row>
    <row r="53" spans="1:27" ht="9.75">
      <c r="A53" s="289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</row>
    <row r="54" spans="1:27" ht="9.75">
      <c r="A54" s="28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</row>
    <row r="55" spans="1:27" ht="9.75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</row>
    <row r="56" spans="1:27" ht="9.75">
      <c r="A56" s="289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</row>
    <row r="57" spans="1:27" ht="9.75">
      <c r="A57" s="289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</row>
    <row r="58" spans="1:27" ht="9.75">
      <c r="A58" s="289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</row>
    <row r="59" spans="1:27" ht="9.75">
      <c r="A59" s="289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</row>
    <row r="60" spans="1:27" ht="9.75">
      <c r="A60" s="289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</row>
    <row r="61" spans="1:27" ht="9.75">
      <c r="A61" s="28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</row>
    <row r="62" spans="1:27" ht="9.75">
      <c r="A62" s="289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</row>
    <row r="63" spans="1:27" ht="9.75">
      <c r="A63" s="289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</row>
    <row r="64" spans="1:27" ht="9.75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</row>
    <row r="65" spans="1:27" ht="9.75">
      <c r="A65" s="289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</row>
    <row r="66" spans="1:27" ht="9.75">
      <c r="A66" s="289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</row>
    <row r="67" spans="1:27" ht="9.75">
      <c r="A67" s="283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</row>
    <row r="68" spans="1:27" ht="15">
      <c r="A68" s="283"/>
      <c r="B68" s="283"/>
      <c r="C68" s="283"/>
      <c r="D68" s="284"/>
      <c r="E68" s="283"/>
      <c r="F68" s="423"/>
      <c r="G68" s="424"/>
      <c r="H68" s="424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</row>
    <row r="69" spans="1:27" ht="9.75">
      <c r="A69" s="286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</row>
    <row r="70" spans="1:27" ht="9.75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</row>
    <row r="71" spans="1:27" ht="9.75">
      <c r="A71" s="289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</row>
    <row r="72" spans="1:27" ht="9.75">
      <c r="A72" s="289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</row>
    <row r="73" spans="1:27" ht="9.75">
      <c r="A73" s="289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</row>
    <row r="74" spans="1:27" ht="9.75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</row>
    <row r="75" spans="1:27" ht="9.75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</row>
    <row r="76" spans="1:27" ht="9.75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</row>
    <row r="77" spans="1:27" ht="9.75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</row>
    <row r="78" spans="1:27" ht="9.75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</row>
    <row r="79" spans="1:27" ht="9.75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</row>
    <row r="80" spans="1:27" ht="9.75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</row>
    <row r="81" spans="1:27" ht="9.75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</row>
    <row r="82" spans="1:27" ht="9.75">
      <c r="A82" s="289"/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</row>
    <row r="83" spans="1:27" ht="9.75">
      <c r="A83" s="289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</row>
    <row r="84" spans="1:27" ht="9.75">
      <c r="A84" s="289"/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</row>
    <row r="85" spans="1:27" ht="9.75">
      <c r="A85" s="289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</row>
    <row r="86" spans="1:27" ht="9.75">
      <c r="A86" s="289"/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</row>
    <row r="87" spans="1:27" ht="9.75">
      <c r="A87" s="289"/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</row>
    <row r="88" spans="1:27" ht="9.75">
      <c r="A88" s="289"/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</row>
    <row r="89" spans="1:27" ht="9.75">
      <c r="A89" s="289"/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</row>
    <row r="90" spans="1:27" ht="9.75">
      <c r="A90" s="289"/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</row>
    <row r="91" spans="1:27" ht="9.75">
      <c r="A91" s="289"/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</row>
    <row r="92" spans="1:27" ht="9.75">
      <c r="A92" s="289"/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</row>
    <row r="93" spans="1:27" ht="9.75">
      <c r="A93" s="289"/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</row>
    <row r="94" spans="1:27" ht="9.75">
      <c r="A94" s="289"/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</row>
    <row r="95" spans="1:27" ht="9.75">
      <c r="A95" s="289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</row>
    <row r="96" spans="1:27" ht="9.75">
      <c r="A96" s="289"/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</row>
    <row r="97" spans="1:27" ht="9.75">
      <c r="A97" s="289"/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</row>
    <row r="98" spans="1:27" ht="9.75">
      <c r="A98" s="289"/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</row>
    <row r="99" spans="1:27" ht="9.75">
      <c r="A99" s="289"/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</row>
    <row r="100" spans="1:27" ht="9.75">
      <c r="A100" s="289"/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</row>
    <row r="101" spans="1:27" ht="9.75">
      <c r="A101" s="289"/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</row>
    <row r="102" spans="1:27" ht="9.75">
      <c r="A102" s="289"/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</row>
    <row r="103" spans="1:27" ht="9.75">
      <c r="A103" s="289"/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</row>
    <row r="104" spans="1:27" ht="9.75">
      <c r="A104" s="289"/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</row>
    <row r="105" spans="1:27" ht="9.75">
      <c r="A105" s="289"/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</row>
    <row r="106" spans="1:27" ht="9.75">
      <c r="A106" s="289"/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</row>
    <row r="107" spans="1:27" ht="9.75">
      <c r="A107" s="289"/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</row>
    <row r="108" spans="1:27" ht="9.75">
      <c r="A108" s="289"/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</row>
    <row r="109" spans="1:27" ht="9.75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</row>
    <row r="110" spans="1:27" ht="9.75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</row>
    <row r="111" spans="1:27" ht="9.75">
      <c r="A111" s="289"/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</row>
    <row r="112" spans="1:27" ht="9.75">
      <c r="A112" s="289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</row>
    <row r="113" spans="1:27" ht="9.75">
      <c r="A113" s="289"/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</row>
    <row r="114" spans="1:27" ht="9.75">
      <c r="A114" s="289"/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</row>
    <row r="115" spans="1:27" ht="9.75">
      <c r="A115" s="289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</row>
    <row r="116" spans="1:27" ht="9.75">
      <c r="A116" s="289"/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</row>
    <row r="117" spans="1:27" ht="9.75">
      <c r="A117" s="289"/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</row>
    <row r="118" spans="1:27" ht="9.7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</row>
    <row r="119" spans="1:27" ht="9.75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</row>
    <row r="120" spans="1:27" ht="9.75">
      <c r="A120" s="289"/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</row>
    <row r="121" spans="1:27" ht="9.75">
      <c r="A121" s="289"/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</row>
    <row r="122" spans="1:27" ht="9.75">
      <c r="A122" s="289"/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</row>
    <row r="123" spans="1:27" ht="9.75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</row>
    <row r="124" spans="1:27" ht="9.75">
      <c r="A124" s="289"/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</row>
    <row r="125" spans="1:27" ht="9.75">
      <c r="A125" s="289"/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</row>
    <row r="126" spans="1:27" ht="9.75">
      <c r="A126" s="289"/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</row>
    <row r="127" spans="1:27" ht="9.75">
      <c r="A127" s="289"/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</row>
    <row r="128" spans="1:27" ht="9.75">
      <c r="A128" s="289"/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</row>
    <row r="129" spans="1:27" ht="9.75">
      <c r="A129" s="289"/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</row>
    <row r="130" spans="1:27" ht="9.75">
      <c r="A130" s="289"/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</row>
    <row r="131" spans="1:27" ht="9.75">
      <c r="A131" s="289"/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</row>
    <row r="132" spans="1:27" ht="9.75">
      <c r="A132" s="289"/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</row>
    <row r="133" spans="1:27" ht="9.75">
      <c r="A133" s="289"/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</row>
    <row r="134" spans="1:27" ht="9.75">
      <c r="A134" s="289"/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</row>
    <row r="135" spans="1:27" ht="9.75">
      <c r="A135" s="289"/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</row>
    <row r="136" spans="1:27" ht="9.75">
      <c r="A136" s="289"/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</row>
    <row r="137" spans="1:27" ht="9.75">
      <c r="A137" s="289"/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</row>
    <row r="138" spans="1:27" ht="9.75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</row>
    <row r="139" spans="1:27" ht="9.75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</row>
    <row r="140" spans="1:27" ht="9.75">
      <c r="A140" s="289"/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</row>
    <row r="141" spans="1:27" ht="9.75">
      <c r="A141" s="289"/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</row>
    <row r="142" spans="1:27" ht="9.75">
      <c r="A142" s="289"/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</row>
    <row r="143" spans="1:27" ht="9.75">
      <c r="A143" s="289"/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</row>
    <row r="144" spans="1:27" ht="9.75">
      <c r="A144" s="289"/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</row>
    <row r="145" spans="1:27" ht="9.75">
      <c r="A145" s="289"/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</row>
    <row r="146" spans="1:27" ht="9.75">
      <c r="A146" s="289"/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</row>
    <row r="147" spans="1:27" ht="9.75">
      <c r="A147" s="283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</row>
    <row r="148" spans="1:27" ht="9.75">
      <c r="A148" s="283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</row>
    <row r="149" spans="1:27" ht="9.75">
      <c r="A149" s="283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</row>
    <row r="150" spans="1:27" ht="9.75">
      <c r="A150" s="283"/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</row>
    <row r="151" spans="1:27" ht="9.75">
      <c r="A151" s="289"/>
      <c r="B151" s="283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</row>
    <row r="152" spans="1:27" ht="9.75">
      <c r="A152" s="289"/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</row>
    <row r="153" spans="1:27" ht="9.75">
      <c r="A153" s="289"/>
      <c r="B153" s="283"/>
      <c r="C153" s="283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</row>
    <row r="154" spans="1:27" ht="9.75">
      <c r="A154" s="289"/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</row>
    <row r="155" spans="1:27" ht="9.75">
      <c r="A155" s="289"/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</row>
    <row r="156" spans="1:27" ht="9.75">
      <c r="A156" s="289"/>
      <c r="B156" s="283"/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</row>
    <row r="157" spans="1:27" ht="9.75">
      <c r="A157" s="289"/>
      <c r="B157" s="283"/>
      <c r="C157" s="283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</row>
    <row r="158" spans="1:27" ht="9.75">
      <c r="A158" s="289"/>
      <c r="B158" s="283"/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</row>
    <row r="159" spans="1:27" ht="9.75">
      <c r="A159" s="289"/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</row>
    <row r="160" spans="1:27" ht="9.75">
      <c r="A160" s="289"/>
      <c r="B160" s="283"/>
      <c r="C160" s="283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</row>
    <row r="161" spans="1:27" ht="9.75">
      <c r="A161" s="289"/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</row>
    <row r="162" spans="1:27" ht="9.75">
      <c r="A162" s="289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</row>
    <row r="163" spans="1:27" ht="9.75">
      <c r="A163" s="289"/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</row>
    <row r="164" spans="1:27" ht="9.75">
      <c r="A164" s="289"/>
      <c r="B164" s="283"/>
      <c r="C164" s="283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</row>
    <row r="165" spans="1:27" ht="9.75">
      <c r="A165" s="289"/>
      <c r="B165" s="283"/>
      <c r="C165" s="283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</row>
    <row r="166" spans="1:27" ht="9.75">
      <c r="A166" s="283"/>
      <c r="B166" s="283"/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</row>
    <row r="167" spans="1:27" ht="9.75">
      <c r="A167" s="283"/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</row>
    <row r="168" spans="1:27" ht="9.75">
      <c r="A168" s="287"/>
      <c r="B168" s="283"/>
      <c r="C168" s="283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</row>
    <row r="169" spans="1:27" ht="9.75">
      <c r="A169" s="286"/>
      <c r="B169" s="283"/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</row>
    <row r="170" spans="1:27" ht="9.75">
      <c r="A170" s="289"/>
      <c r="B170" s="283"/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</row>
    <row r="171" spans="1:27" ht="9.75">
      <c r="A171" s="289"/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</row>
    <row r="172" spans="1:27" ht="9.75">
      <c r="A172" s="289"/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</row>
    <row r="173" spans="1:27" ht="9.75">
      <c r="A173" s="289"/>
      <c r="B173" s="283"/>
      <c r="C173" s="283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</row>
    <row r="174" spans="1:27" ht="9.75">
      <c r="A174" s="289"/>
      <c r="B174" s="283"/>
      <c r="C174" s="283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</row>
    <row r="175" spans="1:27" ht="9.75">
      <c r="A175" s="289"/>
      <c r="B175" s="283"/>
      <c r="C175" s="283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</row>
    <row r="176" spans="1:27" ht="9.75">
      <c r="A176" s="289"/>
      <c r="B176" s="283"/>
      <c r="C176" s="283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</row>
    <row r="177" spans="1:27" ht="9.75">
      <c r="A177" s="289"/>
      <c r="B177" s="283"/>
      <c r="C177" s="283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</row>
    <row r="178" spans="1:27" ht="9.75">
      <c r="A178" s="289"/>
      <c r="B178" s="283"/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</row>
    <row r="179" spans="1:27" ht="9.75">
      <c r="A179" s="289"/>
      <c r="B179" s="283"/>
      <c r="C179" s="283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</row>
    <row r="180" spans="1:27" ht="9.75">
      <c r="A180" s="289"/>
      <c r="B180" s="283"/>
      <c r="C180" s="283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</row>
    <row r="181" spans="1:27" ht="9.75">
      <c r="A181" s="289"/>
      <c r="B181" s="283"/>
      <c r="C181" s="283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</row>
    <row r="182" spans="1:27" ht="9.75">
      <c r="A182" s="289"/>
      <c r="B182" s="283"/>
      <c r="C182" s="283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</row>
    <row r="183" spans="1:27" ht="9.75">
      <c r="A183" s="289"/>
      <c r="B183" s="283"/>
      <c r="C183" s="283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</row>
    <row r="184" spans="1:27" ht="9.75">
      <c r="A184" s="289"/>
      <c r="B184" s="283"/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</row>
    <row r="185" spans="1:27" ht="9.75">
      <c r="A185" s="289"/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</row>
    <row r="186" spans="1:27" ht="9.75">
      <c r="A186" s="289"/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</row>
    <row r="187" spans="1:27" ht="9.75">
      <c r="A187" s="289"/>
      <c r="B187" s="283"/>
      <c r="C187" s="283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</row>
    <row r="188" spans="1:27" ht="9.75">
      <c r="A188" s="289"/>
      <c r="B188" s="283"/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</row>
    <row r="189" spans="1:27" ht="9.75">
      <c r="A189" s="289"/>
      <c r="B189" s="283"/>
      <c r="C189" s="283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</row>
    <row r="190" spans="1:27" ht="9.75">
      <c r="A190" s="289"/>
      <c r="B190" s="283"/>
      <c r="C190" s="283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</row>
    <row r="191" spans="1:27" ht="9.75">
      <c r="A191" s="289"/>
      <c r="B191" s="283"/>
      <c r="C191" s="283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</row>
    <row r="192" spans="1:27" ht="9.75">
      <c r="A192" s="289"/>
      <c r="B192" s="283"/>
      <c r="C192" s="283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</row>
    <row r="193" spans="1:27" ht="9.75">
      <c r="A193" s="289"/>
      <c r="B193" s="283"/>
      <c r="C193" s="283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</row>
    <row r="194" spans="1:27" ht="9.75">
      <c r="A194" s="289"/>
      <c r="B194" s="283"/>
      <c r="C194" s="283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</row>
    <row r="195" spans="1:27" ht="9.75">
      <c r="A195" s="289"/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</row>
    <row r="196" spans="1:27" ht="9.75">
      <c r="A196" s="289"/>
      <c r="B196" s="283"/>
      <c r="C196" s="283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</row>
    <row r="197" spans="1:27" ht="9.75">
      <c r="A197" s="289"/>
      <c r="B197" s="283"/>
      <c r="C197" s="283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</row>
    <row r="198" spans="1:27" ht="9.75">
      <c r="A198" s="289"/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</row>
    <row r="199" spans="1:27" ht="9.75">
      <c r="A199" s="289"/>
      <c r="B199" s="283"/>
      <c r="C199" s="283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</row>
    <row r="200" spans="1:27" ht="9.75">
      <c r="A200" s="289"/>
      <c r="B200" s="283"/>
      <c r="C200" s="283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</row>
    <row r="201" spans="1:27" ht="9.75">
      <c r="A201" s="289"/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</row>
    <row r="202" spans="1:27" ht="9.75">
      <c r="A202" s="289"/>
      <c r="B202" s="283"/>
      <c r="C202" s="283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</row>
    <row r="203" spans="1:27" ht="9.75">
      <c r="A203" s="289"/>
      <c r="B203" s="283"/>
      <c r="C203" s="283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</row>
    <row r="204" spans="1:27" ht="9.75">
      <c r="A204" s="289"/>
      <c r="B204" s="283"/>
      <c r="C204" s="283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</row>
    <row r="205" spans="1:27" ht="9.75">
      <c r="A205" s="289"/>
      <c r="B205" s="283"/>
      <c r="C205" s="283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</row>
    <row r="206" spans="1:27" ht="9.75">
      <c r="A206" s="289"/>
      <c r="B206" s="283"/>
      <c r="C206" s="283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</row>
    <row r="207" spans="1:27" ht="9.75">
      <c r="A207" s="289"/>
      <c r="B207" s="283"/>
      <c r="C207" s="283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</row>
    <row r="208" spans="1:27" ht="9.75">
      <c r="A208" s="289"/>
      <c r="B208" s="283"/>
      <c r="C208" s="283"/>
      <c r="D208" s="283"/>
      <c r="E208" s="283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283"/>
      <c r="S208" s="283"/>
      <c r="T208" s="283"/>
      <c r="U208" s="283"/>
      <c r="V208" s="283"/>
      <c r="W208" s="283"/>
      <c r="X208" s="283"/>
      <c r="Y208" s="283"/>
      <c r="Z208" s="283"/>
      <c r="AA208" s="283"/>
    </row>
    <row r="209" spans="1:27" ht="9.75">
      <c r="A209" s="289"/>
      <c r="B209" s="283"/>
      <c r="C209" s="283"/>
      <c r="D209" s="283"/>
      <c r="E209" s="283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283"/>
      <c r="T209" s="283"/>
      <c r="U209" s="283"/>
      <c r="V209" s="283"/>
      <c r="W209" s="283"/>
      <c r="X209" s="283"/>
      <c r="Y209" s="283"/>
      <c r="Z209" s="283"/>
      <c r="AA209" s="283"/>
    </row>
    <row r="210" spans="1:27" ht="9.75">
      <c r="A210" s="289"/>
      <c r="B210" s="283"/>
      <c r="C210" s="283"/>
      <c r="D210" s="283"/>
      <c r="E210" s="283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83"/>
      <c r="V210" s="283"/>
      <c r="W210" s="283"/>
      <c r="X210" s="283"/>
      <c r="Y210" s="283"/>
      <c r="Z210" s="283"/>
      <c r="AA210" s="283"/>
    </row>
    <row r="211" spans="1:27" ht="9.75">
      <c r="A211" s="289"/>
      <c r="B211" s="283"/>
      <c r="C211" s="283"/>
      <c r="D211" s="283"/>
      <c r="E211" s="283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  <c r="S211" s="283"/>
      <c r="T211" s="283"/>
      <c r="U211" s="283"/>
      <c r="V211" s="283"/>
      <c r="W211" s="283"/>
      <c r="X211" s="283"/>
      <c r="Y211" s="283"/>
      <c r="Z211" s="283"/>
      <c r="AA211" s="283"/>
    </row>
    <row r="212" spans="1:27" ht="9.75">
      <c r="A212" s="289"/>
      <c r="B212" s="283"/>
      <c r="C212" s="283"/>
      <c r="D212" s="283"/>
      <c r="E212" s="283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283"/>
      <c r="S212" s="283"/>
      <c r="T212" s="283"/>
      <c r="U212" s="283"/>
      <c r="V212" s="283"/>
      <c r="W212" s="283"/>
      <c r="X212" s="283"/>
      <c r="Y212" s="283"/>
      <c r="Z212" s="283"/>
      <c r="AA212" s="283"/>
    </row>
    <row r="213" spans="1:27" ht="9.75">
      <c r="A213" s="289"/>
      <c r="B213" s="283"/>
      <c r="C213" s="283"/>
      <c r="D213" s="283"/>
      <c r="E213" s="283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283"/>
      <c r="S213" s="283"/>
      <c r="T213" s="283"/>
      <c r="U213" s="283"/>
      <c r="V213" s="283"/>
      <c r="W213" s="283"/>
      <c r="X213" s="283"/>
      <c r="Y213" s="283"/>
      <c r="Z213" s="283"/>
      <c r="AA213" s="283"/>
    </row>
    <row r="214" spans="1:27" ht="9.75">
      <c r="A214" s="289"/>
      <c r="B214" s="283"/>
      <c r="C214" s="283"/>
      <c r="D214" s="283"/>
      <c r="E214" s="283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283"/>
      <c r="S214" s="283"/>
      <c r="T214" s="283"/>
      <c r="U214" s="283"/>
      <c r="V214" s="283"/>
      <c r="W214" s="283"/>
      <c r="X214" s="283"/>
      <c r="Y214" s="283"/>
      <c r="Z214" s="283"/>
      <c r="AA214" s="283"/>
    </row>
    <row r="215" spans="1:27" ht="9.75">
      <c r="A215" s="289"/>
      <c r="B215" s="283"/>
      <c r="C215" s="283"/>
      <c r="D215" s="283"/>
      <c r="E215" s="283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X215" s="283"/>
      <c r="Y215" s="283"/>
      <c r="Z215" s="283"/>
      <c r="AA215" s="283"/>
    </row>
    <row r="216" spans="1:27" ht="9.75">
      <c r="A216" s="289"/>
      <c r="B216" s="283"/>
      <c r="C216" s="283"/>
      <c r="D216" s="283"/>
      <c r="E216" s="283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283"/>
      <c r="S216" s="283"/>
      <c r="T216" s="283"/>
      <c r="U216" s="283"/>
      <c r="V216" s="283"/>
      <c r="W216" s="283"/>
      <c r="X216" s="283"/>
      <c r="Y216" s="283"/>
      <c r="Z216" s="283"/>
      <c r="AA216" s="283"/>
    </row>
    <row r="217" spans="1:27" ht="9.75">
      <c r="A217" s="289"/>
      <c r="B217" s="283"/>
      <c r="C217" s="283"/>
      <c r="D217" s="283"/>
      <c r="E217" s="283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  <c r="S217" s="283"/>
      <c r="T217" s="283"/>
      <c r="U217" s="283"/>
      <c r="V217" s="283"/>
      <c r="W217" s="283"/>
      <c r="X217" s="283"/>
      <c r="Y217" s="283"/>
      <c r="Z217" s="283"/>
      <c r="AA217" s="283"/>
    </row>
    <row r="218" spans="1:27" ht="9.75">
      <c r="A218" s="289"/>
      <c r="B218" s="283"/>
      <c r="C218" s="283"/>
      <c r="D218" s="283"/>
      <c r="E218" s="283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  <c r="S218" s="283"/>
      <c r="T218" s="283"/>
      <c r="U218" s="283"/>
      <c r="V218" s="283"/>
      <c r="W218" s="283"/>
      <c r="X218" s="283"/>
      <c r="Y218" s="283"/>
      <c r="Z218" s="283"/>
      <c r="AA218" s="283"/>
    </row>
    <row r="219" spans="1:27" ht="9.75">
      <c r="A219" s="289"/>
      <c r="B219" s="283"/>
      <c r="C219" s="283"/>
      <c r="D219" s="283"/>
      <c r="E219" s="283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283"/>
      <c r="S219" s="283"/>
      <c r="T219" s="283"/>
      <c r="U219" s="283"/>
      <c r="V219" s="283"/>
      <c r="W219" s="283"/>
      <c r="X219" s="283"/>
      <c r="Y219" s="283"/>
      <c r="Z219" s="283"/>
      <c r="AA219" s="283"/>
    </row>
    <row r="220" spans="1:27" ht="9.75">
      <c r="A220" s="283"/>
      <c r="B220" s="283"/>
      <c r="C220" s="283"/>
      <c r="D220" s="283"/>
      <c r="E220" s="283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283"/>
      <c r="S220" s="283"/>
      <c r="T220" s="283"/>
      <c r="U220" s="283"/>
      <c r="V220" s="283"/>
      <c r="W220" s="283"/>
      <c r="X220" s="283"/>
      <c r="Y220" s="283"/>
      <c r="Z220" s="283"/>
      <c r="AA220" s="283"/>
    </row>
    <row r="221" spans="1:27" ht="9.75">
      <c r="A221" s="283"/>
      <c r="B221" s="283"/>
      <c r="C221" s="283"/>
      <c r="D221" s="283"/>
      <c r="E221" s="283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  <c r="S221" s="283"/>
      <c r="T221" s="283"/>
      <c r="U221" s="283"/>
      <c r="V221" s="283"/>
      <c r="W221" s="283"/>
      <c r="X221" s="283"/>
      <c r="Y221" s="283"/>
      <c r="Z221" s="283"/>
      <c r="AA221" s="283"/>
    </row>
    <row r="222" spans="1:27" ht="9.75">
      <c r="A222" s="285"/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X222" s="283"/>
      <c r="Y222" s="283"/>
      <c r="Z222" s="283"/>
      <c r="AA222" s="283"/>
    </row>
    <row r="223" spans="1:27" ht="9.75">
      <c r="A223" s="285"/>
      <c r="B223" s="285"/>
      <c r="C223" s="285"/>
      <c r="D223" s="285"/>
      <c r="E223" s="285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  <c r="U223" s="283"/>
      <c r="V223" s="283"/>
      <c r="W223" s="283"/>
      <c r="X223" s="283"/>
      <c r="Y223" s="283"/>
      <c r="Z223" s="283"/>
      <c r="AA223" s="283"/>
    </row>
    <row r="224" spans="1:27" ht="9.75">
      <c r="A224" s="291"/>
      <c r="B224" s="291"/>
      <c r="C224" s="291"/>
      <c r="D224" s="292"/>
      <c r="E224" s="286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X224" s="283"/>
      <c r="Y224" s="283"/>
      <c r="Z224" s="283"/>
      <c r="AA224" s="283"/>
    </row>
    <row r="225" spans="1:27" ht="9.75">
      <c r="A225" s="291"/>
      <c r="B225" s="291"/>
      <c r="C225" s="291"/>
      <c r="D225" s="292"/>
      <c r="E225" s="286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  <c r="Y225" s="283"/>
      <c r="Z225" s="283"/>
      <c r="AA225" s="283"/>
    </row>
    <row r="226" spans="1:27" ht="9.75">
      <c r="A226" s="291"/>
      <c r="B226" s="291"/>
      <c r="C226" s="291"/>
      <c r="D226" s="292"/>
      <c r="E226" s="286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X226" s="283"/>
      <c r="Y226" s="283"/>
      <c r="Z226" s="283"/>
      <c r="AA226" s="283"/>
    </row>
    <row r="227" spans="1:27" ht="9.75">
      <c r="A227" s="291"/>
      <c r="B227" s="291"/>
      <c r="C227" s="291"/>
      <c r="D227" s="292"/>
      <c r="E227" s="286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283"/>
      <c r="S227" s="283"/>
      <c r="T227" s="283"/>
      <c r="U227" s="283"/>
      <c r="V227" s="283"/>
      <c r="W227" s="283"/>
      <c r="X227" s="283"/>
      <c r="Y227" s="283"/>
      <c r="Z227" s="283"/>
      <c r="AA227" s="283"/>
    </row>
    <row r="228" spans="1:27" ht="9.75">
      <c r="A228" s="291"/>
      <c r="B228" s="291"/>
      <c r="C228" s="291"/>
      <c r="D228" s="292"/>
      <c r="E228" s="286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  <c r="V228" s="283"/>
      <c r="W228" s="283"/>
      <c r="X228" s="283"/>
      <c r="Y228" s="283"/>
      <c r="Z228" s="283"/>
      <c r="AA228" s="283"/>
    </row>
    <row r="229" spans="1:27" ht="9.75">
      <c r="A229" s="291"/>
      <c r="B229" s="291"/>
      <c r="C229" s="291"/>
      <c r="D229" s="292"/>
      <c r="E229" s="286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X229" s="283"/>
      <c r="Y229" s="283"/>
      <c r="Z229" s="283"/>
      <c r="AA229" s="283"/>
    </row>
    <row r="230" spans="1:27" ht="9.75">
      <c r="A230" s="291"/>
      <c r="B230" s="291"/>
      <c r="C230" s="291"/>
      <c r="D230" s="292"/>
      <c r="E230" s="286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</row>
    <row r="231" spans="1:27" ht="9.75">
      <c r="A231" s="291"/>
      <c r="B231" s="291"/>
      <c r="C231" s="291"/>
      <c r="D231" s="292"/>
      <c r="E231" s="286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X231" s="283"/>
      <c r="Y231" s="283"/>
      <c r="Z231" s="283"/>
      <c r="AA231" s="283"/>
    </row>
    <row r="232" spans="1:27" ht="9.75">
      <c r="A232" s="291"/>
      <c r="B232" s="291"/>
      <c r="C232" s="291"/>
      <c r="D232" s="292"/>
      <c r="E232" s="286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</row>
    <row r="233" spans="1:27" ht="9.75">
      <c r="A233" s="291"/>
      <c r="B233" s="291"/>
      <c r="C233" s="291"/>
      <c r="D233" s="292"/>
      <c r="E233" s="286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3"/>
      <c r="W233" s="283"/>
      <c r="X233" s="283"/>
      <c r="Y233" s="283"/>
      <c r="Z233" s="283"/>
      <c r="AA233" s="283"/>
    </row>
    <row r="234" spans="1:27" ht="9.75">
      <c r="A234" s="291"/>
      <c r="B234" s="291"/>
      <c r="C234" s="291"/>
      <c r="D234" s="292"/>
      <c r="E234" s="286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283"/>
      <c r="S234" s="283"/>
      <c r="T234" s="283"/>
      <c r="U234" s="283"/>
      <c r="V234" s="283"/>
      <c r="W234" s="283"/>
      <c r="X234" s="283"/>
      <c r="Y234" s="283"/>
      <c r="Z234" s="283"/>
      <c r="AA234" s="283"/>
    </row>
    <row r="235" spans="1:27" ht="9.75">
      <c r="A235" s="291"/>
      <c r="B235" s="291"/>
      <c r="C235" s="291"/>
      <c r="D235" s="292"/>
      <c r="E235" s="286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283"/>
      <c r="S235" s="283"/>
      <c r="T235" s="283"/>
      <c r="U235" s="283"/>
      <c r="V235" s="283"/>
      <c r="W235" s="283"/>
      <c r="X235" s="283"/>
      <c r="Y235" s="283"/>
      <c r="Z235" s="283"/>
      <c r="AA235" s="283"/>
    </row>
    <row r="236" spans="1:27" ht="9.75">
      <c r="A236" s="291"/>
      <c r="B236" s="291"/>
      <c r="C236" s="291"/>
      <c r="D236" s="292"/>
      <c r="E236" s="286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283"/>
      <c r="S236" s="283"/>
      <c r="T236" s="283"/>
      <c r="U236" s="283"/>
      <c r="V236" s="283"/>
      <c r="W236" s="283"/>
      <c r="X236" s="283"/>
      <c r="Y236" s="283"/>
      <c r="Z236" s="283"/>
      <c r="AA236" s="283"/>
    </row>
    <row r="237" spans="1:27" ht="9.75">
      <c r="A237" s="291"/>
      <c r="B237" s="291"/>
      <c r="C237" s="291"/>
      <c r="D237" s="292"/>
      <c r="E237" s="286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283"/>
      <c r="S237" s="283"/>
      <c r="T237" s="283"/>
      <c r="U237" s="283"/>
      <c r="V237" s="283"/>
      <c r="W237" s="283"/>
      <c r="X237" s="283"/>
      <c r="Y237" s="283"/>
      <c r="Z237" s="283"/>
      <c r="AA237" s="283"/>
    </row>
    <row r="238" spans="1:27" ht="9.75">
      <c r="A238" s="291"/>
      <c r="B238" s="291"/>
      <c r="C238" s="291"/>
      <c r="D238" s="292"/>
      <c r="E238" s="286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3"/>
      <c r="T238" s="283"/>
      <c r="U238" s="283"/>
      <c r="V238" s="283"/>
      <c r="W238" s="283"/>
      <c r="X238" s="283"/>
      <c r="Y238" s="283"/>
      <c r="Z238" s="283"/>
      <c r="AA238" s="283"/>
    </row>
    <row r="239" spans="1:27" ht="9.75">
      <c r="A239" s="286"/>
      <c r="B239" s="286"/>
      <c r="C239" s="286"/>
      <c r="D239" s="286"/>
      <c r="E239" s="286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283"/>
      <c r="S239" s="283"/>
      <c r="T239" s="283"/>
      <c r="U239" s="283"/>
      <c r="V239" s="283"/>
      <c r="W239" s="283"/>
      <c r="X239" s="283"/>
      <c r="Y239" s="283"/>
      <c r="Z239" s="283"/>
      <c r="AA239" s="283"/>
    </row>
    <row r="240" spans="1:27" ht="9.75">
      <c r="A240" s="286"/>
      <c r="B240" s="286"/>
      <c r="C240" s="286"/>
      <c r="D240" s="286"/>
      <c r="E240" s="286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283"/>
      <c r="S240" s="283"/>
      <c r="T240" s="283"/>
      <c r="U240" s="283"/>
      <c r="V240" s="283"/>
      <c r="W240" s="283"/>
      <c r="X240" s="283"/>
      <c r="Y240" s="283"/>
      <c r="Z240" s="283"/>
      <c r="AA240" s="283"/>
    </row>
    <row r="241" spans="1:27" ht="9.75">
      <c r="A241" s="286"/>
      <c r="B241" s="283"/>
      <c r="C241" s="293"/>
      <c r="D241" s="294"/>
      <c r="E241" s="286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283"/>
      <c r="S241" s="283"/>
      <c r="T241" s="283"/>
      <c r="U241" s="283"/>
      <c r="V241" s="283"/>
      <c r="W241" s="283"/>
      <c r="X241" s="283"/>
      <c r="Y241" s="283"/>
      <c r="Z241" s="283"/>
      <c r="AA241" s="283"/>
    </row>
    <row r="242" spans="1:27" ht="9.75">
      <c r="A242" s="286"/>
      <c r="B242" s="286"/>
      <c r="C242" s="286"/>
      <c r="D242" s="286"/>
      <c r="E242" s="286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283"/>
      <c r="S242" s="283"/>
      <c r="T242" s="283"/>
      <c r="U242" s="283"/>
      <c r="V242" s="283"/>
      <c r="W242" s="283"/>
      <c r="X242" s="283"/>
      <c r="Y242" s="283"/>
      <c r="Z242" s="283"/>
      <c r="AA242" s="283"/>
    </row>
    <row r="243" spans="1:27" ht="9.75">
      <c r="A243" s="289"/>
      <c r="B243" s="289"/>
      <c r="C243" s="289"/>
      <c r="D243" s="289"/>
      <c r="E243" s="289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283"/>
      <c r="S243" s="283"/>
      <c r="T243" s="283"/>
      <c r="U243" s="283"/>
      <c r="V243" s="283"/>
      <c r="W243" s="283"/>
      <c r="X243" s="283"/>
      <c r="Y243" s="283"/>
      <c r="Z243" s="283"/>
      <c r="AA243" s="283"/>
    </row>
    <row r="244" spans="1:27" ht="9.75">
      <c r="A244" s="289"/>
      <c r="B244" s="289"/>
      <c r="C244" s="289"/>
      <c r="D244" s="289"/>
      <c r="E244" s="289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283"/>
      <c r="S244" s="283"/>
      <c r="T244" s="283"/>
      <c r="U244" s="283"/>
      <c r="V244" s="283"/>
      <c r="W244" s="283"/>
      <c r="X244" s="283"/>
      <c r="Y244" s="283"/>
      <c r="Z244" s="283"/>
      <c r="AA244" s="283"/>
    </row>
    <row r="245" spans="1:27" ht="9.75">
      <c r="A245" s="289"/>
      <c r="B245" s="289"/>
      <c r="C245" s="289"/>
      <c r="D245" s="289"/>
      <c r="E245" s="289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283"/>
      <c r="S245" s="283"/>
      <c r="T245" s="283"/>
      <c r="U245" s="283"/>
      <c r="V245" s="283"/>
      <c r="W245" s="283"/>
      <c r="X245" s="283"/>
      <c r="Y245" s="283"/>
      <c r="Z245" s="283"/>
      <c r="AA245" s="283"/>
    </row>
    <row r="246" spans="1:27" ht="9.75">
      <c r="A246" s="289"/>
      <c r="B246" s="289"/>
      <c r="C246" s="289"/>
      <c r="D246" s="289"/>
      <c r="E246" s="289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283"/>
      <c r="S246" s="283"/>
      <c r="T246" s="283"/>
      <c r="U246" s="283"/>
      <c r="V246" s="283"/>
      <c r="W246" s="283"/>
      <c r="X246" s="283"/>
      <c r="Y246" s="283"/>
      <c r="Z246" s="283"/>
      <c r="AA246" s="283"/>
    </row>
    <row r="247" spans="1:27" ht="9.75">
      <c r="A247" s="289"/>
      <c r="B247" s="289"/>
      <c r="C247" s="289"/>
      <c r="D247" s="289"/>
      <c r="E247" s="289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283"/>
      <c r="S247" s="283"/>
      <c r="T247" s="283"/>
      <c r="U247" s="283"/>
      <c r="V247" s="283"/>
      <c r="W247" s="283"/>
      <c r="X247" s="283"/>
      <c r="Y247" s="283"/>
      <c r="Z247" s="283"/>
      <c r="AA247" s="283"/>
    </row>
    <row r="248" spans="1:27" ht="9.75">
      <c r="A248" s="289"/>
      <c r="B248" s="289"/>
      <c r="C248" s="289"/>
      <c r="D248" s="289"/>
      <c r="E248" s="289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</row>
    <row r="249" spans="1:27" ht="9.75">
      <c r="A249" s="289"/>
      <c r="B249" s="289"/>
      <c r="C249" s="289"/>
      <c r="D249" s="289"/>
      <c r="E249" s="289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</row>
    <row r="250" spans="1:27" ht="9.75">
      <c r="A250" s="289"/>
      <c r="B250" s="289"/>
      <c r="C250" s="289"/>
      <c r="D250" s="289"/>
      <c r="E250" s="289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283"/>
      <c r="S250" s="283"/>
      <c r="T250" s="283"/>
      <c r="U250" s="283"/>
      <c r="V250" s="283"/>
      <c r="W250" s="283"/>
      <c r="X250" s="283"/>
      <c r="Y250" s="283"/>
      <c r="Z250" s="283"/>
      <c r="AA250" s="283"/>
    </row>
    <row r="251" spans="1:27" ht="9.75">
      <c r="A251" s="289"/>
      <c r="B251" s="289"/>
      <c r="C251" s="289"/>
      <c r="D251" s="289"/>
      <c r="E251" s="289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283"/>
      <c r="S251" s="283"/>
      <c r="T251" s="283"/>
      <c r="U251" s="283"/>
      <c r="V251" s="283"/>
      <c r="W251" s="283"/>
      <c r="X251" s="283"/>
      <c r="Y251" s="283"/>
      <c r="Z251" s="283"/>
      <c r="AA251" s="283"/>
    </row>
    <row r="252" spans="1:27" ht="9.75">
      <c r="A252" s="289"/>
      <c r="B252" s="289"/>
      <c r="C252" s="289"/>
      <c r="D252" s="289"/>
      <c r="E252" s="289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283"/>
      <c r="S252" s="283"/>
      <c r="T252" s="283"/>
      <c r="U252" s="283"/>
      <c r="V252" s="283"/>
      <c r="W252" s="283"/>
      <c r="X252" s="283"/>
      <c r="Y252" s="283"/>
      <c r="Z252" s="283"/>
      <c r="AA252" s="283"/>
    </row>
    <row r="253" spans="1:27" ht="9.75">
      <c r="A253" s="289"/>
      <c r="B253" s="289"/>
      <c r="C253" s="289"/>
      <c r="D253" s="289"/>
      <c r="E253" s="289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  <c r="V253" s="283"/>
      <c r="W253" s="283"/>
      <c r="X253" s="283"/>
      <c r="Y253" s="283"/>
      <c r="Z253" s="283"/>
      <c r="AA253" s="283"/>
    </row>
    <row r="254" spans="1:27" ht="9.75">
      <c r="A254" s="289"/>
      <c r="B254" s="289"/>
      <c r="C254" s="289"/>
      <c r="D254" s="289"/>
      <c r="E254" s="289"/>
      <c r="F254" s="283"/>
      <c r="G254" s="283"/>
      <c r="H254" s="283"/>
      <c r="I254" s="283"/>
      <c r="J254" s="283"/>
      <c r="K254" s="283"/>
      <c r="L254" s="283"/>
      <c r="M254" s="283"/>
      <c r="N254" s="283"/>
      <c r="O254" s="283"/>
      <c r="P254" s="283"/>
      <c r="Q254" s="283"/>
      <c r="R254" s="283"/>
      <c r="S254" s="283"/>
      <c r="T254" s="283"/>
      <c r="U254" s="283"/>
      <c r="V254" s="283"/>
      <c r="W254" s="283"/>
      <c r="X254" s="283"/>
      <c r="Y254" s="283"/>
      <c r="Z254" s="283"/>
      <c r="AA254" s="283"/>
    </row>
    <row r="255" spans="1:27" ht="9.75">
      <c r="A255" s="289"/>
      <c r="B255" s="289"/>
      <c r="C255" s="289"/>
      <c r="D255" s="289"/>
      <c r="E255" s="289"/>
      <c r="F255" s="283"/>
      <c r="G255" s="283"/>
      <c r="H255" s="283"/>
      <c r="I255" s="283"/>
      <c r="J255" s="283"/>
      <c r="K255" s="283"/>
      <c r="L255" s="283"/>
      <c r="M255" s="283"/>
      <c r="N255" s="283"/>
      <c r="O255" s="283"/>
      <c r="P255" s="283"/>
      <c r="Q255" s="283"/>
      <c r="R255" s="283"/>
      <c r="S255" s="283"/>
      <c r="T255" s="283"/>
      <c r="U255" s="283"/>
      <c r="V255" s="283"/>
      <c r="W255" s="283"/>
      <c r="X255" s="283"/>
      <c r="Y255" s="283"/>
      <c r="Z255" s="283"/>
      <c r="AA255" s="283"/>
    </row>
    <row r="256" spans="1:27" ht="9.75">
      <c r="A256" s="289"/>
      <c r="B256" s="289"/>
      <c r="C256" s="289"/>
      <c r="D256" s="289"/>
      <c r="E256" s="289"/>
      <c r="F256" s="283"/>
      <c r="G256" s="283"/>
      <c r="H256" s="283"/>
      <c r="I256" s="283"/>
      <c r="J256" s="283"/>
      <c r="K256" s="283"/>
      <c r="L256" s="283"/>
      <c r="M256" s="283"/>
      <c r="N256" s="283"/>
      <c r="O256" s="283"/>
      <c r="P256" s="283"/>
      <c r="Q256" s="283"/>
      <c r="R256" s="283"/>
      <c r="S256" s="283"/>
      <c r="T256" s="283"/>
      <c r="U256" s="283"/>
      <c r="V256" s="283"/>
      <c r="W256" s="283"/>
      <c r="X256" s="283"/>
      <c r="Y256" s="283"/>
      <c r="Z256" s="283"/>
      <c r="AA256" s="283"/>
    </row>
    <row r="257" spans="1:27" ht="9.75">
      <c r="A257" s="289"/>
      <c r="B257" s="289"/>
      <c r="C257" s="289"/>
      <c r="D257" s="289"/>
      <c r="E257" s="289"/>
      <c r="F257" s="283"/>
      <c r="G257" s="283"/>
      <c r="H257" s="283"/>
      <c r="I257" s="283"/>
      <c r="J257" s="283"/>
      <c r="K257" s="283"/>
      <c r="L257" s="283"/>
      <c r="M257" s="283"/>
      <c r="N257" s="283"/>
      <c r="O257" s="283"/>
      <c r="P257" s="283"/>
      <c r="Q257" s="283"/>
      <c r="R257" s="283"/>
      <c r="S257" s="283"/>
      <c r="T257" s="283"/>
      <c r="U257" s="283"/>
      <c r="V257" s="283"/>
      <c r="W257" s="283"/>
      <c r="X257" s="283"/>
      <c r="Y257" s="283"/>
      <c r="Z257" s="283"/>
      <c r="AA257" s="283"/>
    </row>
    <row r="258" spans="1:27" ht="9.75">
      <c r="A258" s="289"/>
      <c r="B258" s="289"/>
      <c r="C258" s="289"/>
      <c r="D258" s="289"/>
      <c r="E258" s="289"/>
      <c r="F258" s="283"/>
      <c r="G258" s="283"/>
      <c r="H258" s="283"/>
      <c r="I258" s="283"/>
      <c r="J258" s="283"/>
      <c r="K258" s="283"/>
      <c r="L258" s="283"/>
      <c r="M258" s="283"/>
      <c r="N258" s="283"/>
      <c r="O258" s="283"/>
      <c r="P258" s="283"/>
      <c r="Q258" s="283"/>
      <c r="R258" s="283"/>
      <c r="S258" s="283"/>
      <c r="T258" s="283"/>
      <c r="U258" s="283"/>
      <c r="V258" s="283"/>
      <c r="W258" s="283"/>
      <c r="X258" s="283"/>
      <c r="Y258" s="283"/>
      <c r="Z258" s="283"/>
      <c r="AA258" s="283"/>
    </row>
    <row r="259" spans="1:27" ht="9.75">
      <c r="A259" s="289"/>
      <c r="B259" s="289"/>
      <c r="C259" s="289"/>
      <c r="D259" s="289"/>
      <c r="E259" s="289"/>
      <c r="F259" s="283"/>
      <c r="G259" s="283"/>
      <c r="H259" s="283"/>
      <c r="I259" s="283"/>
      <c r="J259" s="283"/>
      <c r="K259" s="283"/>
      <c r="L259" s="283"/>
      <c r="M259" s="283"/>
      <c r="N259" s="283"/>
      <c r="O259" s="283"/>
      <c r="P259" s="283"/>
      <c r="Q259" s="283"/>
      <c r="R259" s="283"/>
      <c r="S259" s="283"/>
      <c r="T259" s="283"/>
      <c r="U259" s="283"/>
      <c r="V259" s="283"/>
      <c r="W259" s="283"/>
      <c r="X259" s="283"/>
      <c r="Y259" s="283"/>
      <c r="Z259" s="283"/>
      <c r="AA259" s="283"/>
    </row>
    <row r="260" spans="1:27" ht="9.75">
      <c r="A260" s="289"/>
      <c r="B260" s="289"/>
      <c r="C260" s="289"/>
      <c r="D260" s="289"/>
      <c r="E260" s="289"/>
      <c r="F260" s="283"/>
      <c r="G260" s="283"/>
      <c r="H260" s="283"/>
      <c r="I260" s="283"/>
      <c r="J260" s="283"/>
      <c r="K260" s="283"/>
      <c r="L260" s="283"/>
      <c r="M260" s="283"/>
      <c r="N260" s="283"/>
      <c r="O260" s="283"/>
      <c r="P260" s="283"/>
      <c r="Q260" s="283"/>
      <c r="R260" s="283"/>
      <c r="S260" s="283"/>
      <c r="T260" s="283"/>
      <c r="U260" s="283"/>
      <c r="V260" s="283"/>
      <c r="W260" s="283"/>
      <c r="X260" s="283"/>
      <c r="Y260" s="283"/>
      <c r="Z260" s="283"/>
      <c r="AA260" s="283"/>
    </row>
    <row r="261" spans="1:27" ht="9.75">
      <c r="A261" s="289"/>
      <c r="B261" s="289"/>
      <c r="C261" s="289"/>
      <c r="D261" s="289"/>
      <c r="E261" s="289"/>
      <c r="F261" s="283"/>
      <c r="G261" s="283"/>
      <c r="H261" s="283"/>
      <c r="I261" s="283"/>
      <c r="J261" s="283"/>
      <c r="K261" s="283"/>
      <c r="L261" s="283"/>
      <c r="M261" s="283"/>
      <c r="N261" s="283"/>
      <c r="O261" s="283"/>
      <c r="P261" s="283"/>
      <c r="Q261" s="283"/>
      <c r="R261" s="283"/>
      <c r="S261" s="283"/>
      <c r="T261" s="283"/>
      <c r="U261" s="283"/>
      <c r="V261" s="283"/>
      <c r="W261" s="283"/>
      <c r="X261" s="283"/>
      <c r="Y261" s="283"/>
      <c r="Z261" s="283"/>
      <c r="AA261" s="283"/>
    </row>
    <row r="262" spans="1:27" ht="9.75">
      <c r="A262" s="287"/>
      <c r="B262" s="287"/>
      <c r="C262" s="287"/>
      <c r="D262" s="287"/>
      <c r="E262" s="283"/>
      <c r="F262" s="283"/>
      <c r="G262" s="283"/>
      <c r="H262" s="283"/>
      <c r="I262" s="283"/>
      <c r="J262" s="283"/>
      <c r="K262" s="283"/>
      <c r="L262" s="283"/>
      <c r="M262" s="283"/>
      <c r="N262" s="283"/>
      <c r="O262" s="283"/>
      <c r="P262" s="283"/>
      <c r="Q262" s="283"/>
      <c r="R262" s="283"/>
      <c r="S262" s="283"/>
      <c r="T262" s="283"/>
      <c r="U262" s="283"/>
      <c r="V262" s="283"/>
      <c r="W262" s="283"/>
      <c r="X262" s="283"/>
      <c r="Y262" s="283"/>
      <c r="Z262" s="283"/>
      <c r="AA262" s="283"/>
    </row>
    <row r="263" spans="1:27" ht="9.75">
      <c r="A263" s="283"/>
      <c r="B263" s="283"/>
      <c r="C263" s="283"/>
      <c r="D263" s="283"/>
      <c r="E263" s="283"/>
      <c r="F263" s="283"/>
      <c r="G263" s="283"/>
      <c r="H263" s="283"/>
      <c r="I263" s="283"/>
      <c r="J263" s="283"/>
      <c r="K263" s="283"/>
      <c r="L263" s="283"/>
      <c r="M263" s="283"/>
      <c r="N263" s="283"/>
      <c r="O263" s="283"/>
      <c r="P263" s="283"/>
      <c r="Q263" s="283"/>
      <c r="R263" s="283"/>
      <c r="S263" s="283"/>
      <c r="T263" s="283"/>
      <c r="U263" s="283"/>
      <c r="V263" s="283"/>
      <c r="W263" s="283"/>
      <c r="X263" s="283"/>
      <c r="Y263" s="283"/>
      <c r="Z263" s="283"/>
      <c r="AA263" s="283"/>
    </row>
    <row r="264" spans="1:27" ht="15">
      <c r="A264" s="283"/>
      <c r="B264" s="283"/>
      <c r="C264" s="283"/>
      <c r="D264" s="284"/>
      <c r="E264" s="283"/>
      <c r="F264" s="423"/>
      <c r="G264" s="424"/>
      <c r="H264" s="424"/>
      <c r="I264" s="283"/>
      <c r="J264" s="283"/>
      <c r="K264" s="283"/>
      <c r="L264" s="283"/>
      <c r="M264" s="283"/>
      <c r="N264" s="283"/>
      <c r="O264" s="283"/>
      <c r="P264" s="283"/>
      <c r="Q264" s="283"/>
      <c r="R264" s="283"/>
      <c r="S264" s="283"/>
      <c r="T264" s="283"/>
      <c r="U264" s="283"/>
      <c r="V264" s="283"/>
      <c r="W264" s="283"/>
      <c r="X264" s="283"/>
      <c r="Y264" s="283"/>
      <c r="Z264" s="283"/>
      <c r="AA264" s="283"/>
    </row>
    <row r="265" spans="1:27" ht="9.75">
      <c r="A265" s="286"/>
      <c r="B265" s="295"/>
      <c r="C265" s="295"/>
      <c r="D265" s="283"/>
      <c r="E265" s="283"/>
      <c r="F265" s="283"/>
      <c r="G265" s="283"/>
      <c r="H265" s="283"/>
      <c r="I265" s="283"/>
      <c r="J265" s="283"/>
      <c r="K265" s="283"/>
      <c r="L265" s="283"/>
      <c r="M265" s="283"/>
      <c r="N265" s="283"/>
      <c r="O265" s="283"/>
      <c r="P265" s="283"/>
      <c r="Q265" s="283"/>
      <c r="R265" s="283"/>
      <c r="S265" s="283"/>
      <c r="T265" s="283"/>
      <c r="U265" s="283"/>
      <c r="V265" s="283"/>
      <c r="W265" s="283"/>
      <c r="X265" s="283"/>
      <c r="Y265" s="283"/>
      <c r="Z265" s="283"/>
      <c r="AA265" s="283"/>
    </row>
    <row r="266" spans="1:35" ht="9.75">
      <c r="A266" s="286"/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57"/>
      <c r="AC266" s="258"/>
      <c r="AD266" s="259"/>
      <c r="AE266" s="259"/>
      <c r="AF266" s="260"/>
      <c r="AG266" s="259"/>
      <c r="AH266" s="259"/>
      <c r="AI266" s="260"/>
    </row>
    <row r="267" spans="1:35" ht="9.75">
      <c r="A267" s="289"/>
      <c r="B267" s="289"/>
      <c r="C267" s="291"/>
      <c r="D267" s="291"/>
      <c r="E267" s="291"/>
      <c r="F267" s="291"/>
      <c r="G267" s="291"/>
      <c r="H267" s="291"/>
      <c r="I267" s="291"/>
      <c r="J267" s="291"/>
      <c r="K267" s="291"/>
      <c r="L267" s="291"/>
      <c r="M267" s="291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  <c r="AB267" s="288"/>
      <c r="AC267" s="261"/>
      <c r="AD267" s="262"/>
      <c r="AE267" s="261"/>
      <c r="AF267" s="261"/>
      <c r="AG267" s="262"/>
      <c r="AH267" s="261"/>
      <c r="AI267" s="261"/>
    </row>
    <row r="268" spans="1:35" ht="9.75">
      <c r="A268" s="289"/>
      <c r="B268" s="289"/>
      <c r="C268" s="291"/>
      <c r="D268" s="291"/>
      <c r="E268" s="291"/>
      <c r="F268" s="291"/>
      <c r="G268" s="291"/>
      <c r="H268" s="291"/>
      <c r="I268" s="291"/>
      <c r="J268" s="291"/>
      <c r="K268" s="291"/>
      <c r="L268" s="291"/>
      <c r="M268" s="291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  <c r="AA268" s="291"/>
      <c r="AB268" s="288"/>
      <c r="AC268" s="261"/>
      <c r="AD268" s="262"/>
      <c r="AE268" s="261"/>
      <c r="AF268" s="261"/>
      <c r="AG268" s="262"/>
      <c r="AH268" s="261"/>
      <c r="AI268" s="261"/>
    </row>
    <row r="269" spans="1:35" ht="9.75">
      <c r="A269" s="289"/>
      <c r="B269" s="289"/>
      <c r="C269" s="291"/>
      <c r="D269" s="291"/>
      <c r="E269" s="291"/>
      <c r="F269" s="291"/>
      <c r="G269" s="291"/>
      <c r="H269" s="291"/>
      <c r="I269" s="291"/>
      <c r="J269" s="291"/>
      <c r="K269" s="291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  <c r="AB269" s="288"/>
      <c r="AC269" s="261"/>
      <c r="AD269" s="262"/>
      <c r="AE269" s="261"/>
      <c r="AF269" s="261"/>
      <c r="AG269" s="262"/>
      <c r="AH269" s="261"/>
      <c r="AI269" s="261"/>
    </row>
    <row r="270" spans="1:35" ht="9.75">
      <c r="A270" s="289"/>
      <c r="B270" s="289"/>
      <c r="C270" s="291"/>
      <c r="D270" s="291"/>
      <c r="E270" s="291"/>
      <c r="F270" s="291"/>
      <c r="G270" s="291"/>
      <c r="H270" s="291"/>
      <c r="I270" s="291"/>
      <c r="J270" s="291"/>
      <c r="K270" s="291"/>
      <c r="L270" s="291"/>
      <c r="M270" s="291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  <c r="X270" s="291"/>
      <c r="Y270" s="291"/>
      <c r="Z270" s="291"/>
      <c r="AA270" s="291"/>
      <c r="AB270" s="288"/>
      <c r="AC270" s="261"/>
      <c r="AD270" s="262"/>
      <c r="AE270" s="261"/>
      <c r="AF270" s="261"/>
      <c r="AG270" s="262"/>
      <c r="AH270" s="261"/>
      <c r="AI270" s="261"/>
    </row>
    <row r="271" spans="1:35" ht="9.75">
      <c r="A271" s="289"/>
      <c r="B271" s="289"/>
      <c r="C271" s="291"/>
      <c r="D271" s="291"/>
      <c r="E271" s="291"/>
      <c r="F271" s="291"/>
      <c r="G271" s="291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  <c r="X271" s="291"/>
      <c r="Y271" s="291"/>
      <c r="Z271" s="291"/>
      <c r="AA271" s="291"/>
      <c r="AB271" s="288"/>
      <c r="AC271" s="261"/>
      <c r="AD271" s="262"/>
      <c r="AE271" s="261"/>
      <c r="AF271" s="261"/>
      <c r="AG271" s="262"/>
      <c r="AH271" s="261"/>
      <c r="AI271" s="261"/>
    </row>
    <row r="272" spans="1:35" ht="9.75">
      <c r="A272" s="289"/>
      <c r="B272" s="289"/>
      <c r="C272" s="289"/>
      <c r="D272" s="289"/>
      <c r="E272" s="289"/>
      <c r="F272" s="291"/>
      <c r="G272" s="291"/>
      <c r="H272" s="291"/>
      <c r="I272" s="291"/>
      <c r="J272" s="291"/>
      <c r="K272" s="291"/>
      <c r="L272" s="291"/>
      <c r="M272" s="291"/>
      <c r="N272" s="291"/>
      <c r="O272" s="291"/>
      <c r="P272" s="291"/>
      <c r="Q272" s="291"/>
      <c r="R272" s="291"/>
      <c r="S272" s="291"/>
      <c r="T272" s="291"/>
      <c r="U272" s="291"/>
      <c r="V272" s="291"/>
      <c r="W272" s="291"/>
      <c r="X272" s="291"/>
      <c r="Y272" s="291"/>
      <c r="Z272" s="291"/>
      <c r="AA272" s="291"/>
      <c r="AB272" s="288"/>
      <c r="AC272" s="261"/>
      <c r="AD272" s="262"/>
      <c r="AE272" s="262"/>
      <c r="AF272" s="261"/>
      <c r="AG272" s="262"/>
      <c r="AH272" s="262"/>
      <c r="AI272" s="261"/>
    </row>
    <row r="273" spans="1:35" ht="9.75">
      <c r="A273" s="289"/>
      <c r="B273" s="289"/>
      <c r="C273" s="289"/>
      <c r="D273" s="289"/>
      <c r="E273" s="289"/>
      <c r="F273" s="291"/>
      <c r="G273" s="291"/>
      <c r="H273" s="291"/>
      <c r="I273" s="291"/>
      <c r="J273" s="291"/>
      <c r="K273" s="291"/>
      <c r="L273" s="291"/>
      <c r="M273" s="291"/>
      <c r="N273" s="291"/>
      <c r="O273" s="291"/>
      <c r="P273" s="291"/>
      <c r="Q273" s="291"/>
      <c r="R273" s="291"/>
      <c r="S273" s="291"/>
      <c r="T273" s="291"/>
      <c r="U273" s="291"/>
      <c r="V273" s="291"/>
      <c r="W273" s="291"/>
      <c r="X273" s="291"/>
      <c r="Y273" s="291"/>
      <c r="Z273" s="291"/>
      <c r="AA273" s="291"/>
      <c r="AB273" s="288"/>
      <c r="AC273" s="261"/>
      <c r="AD273" s="262"/>
      <c r="AE273" s="262"/>
      <c r="AF273" s="261"/>
      <c r="AG273" s="262"/>
      <c r="AH273" s="262"/>
      <c r="AI273" s="261"/>
    </row>
    <row r="274" spans="1:35" ht="9.75">
      <c r="A274" s="289"/>
      <c r="B274" s="289"/>
      <c r="C274" s="289"/>
      <c r="D274" s="289"/>
      <c r="E274" s="289"/>
      <c r="F274" s="291"/>
      <c r="G274" s="291"/>
      <c r="H274" s="291"/>
      <c r="I274" s="291"/>
      <c r="J274" s="291"/>
      <c r="K274" s="291"/>
      <c r="L274" s="291"/>
      <c r="M274" s="291"/>
      <c r="N274" s="291"/>
      <c r="O274" s="291"/>
      <c r="P274" s="291"/>
      <c r="Q274" s="291"/>
      <c r="R274" s="291"/>
      <c r="S274" s="291"/>
      <c r="T274" s="291"/>
      <c r="U274" s="291"/>
      <c r="V274" s="291"/>
      <c r="W274" s="291"/>
      <c r="X274" s="291"/>
      <c r="Y274" s="291"/>
      <c r="Z274" s="291"/>
      <c r="AA274" s="291"/>
      <c r="AB274" s="288"/>
      <c r="AC274" s="261"/>
      <c r="AD274" s="262"/>
      <c r="AE274" s="262"/>
      <c r="AF274" s="261"/>
      <c r="AG274" s="262"/>
      <c r="AH274" s="262"/>
      <c r="AI274" s="261"/>
    </row>
    <row r="275" spans="1:35" ht="9.75">
      <c r="A275" s="289"/>
      <c r="B275" s="289"/>
      <c r="C275" s="289"/>
      <c r="D275" s="289"/>
      <c r="E275" s="289"/>
      <c r="F275" s="291"/>
      <c r="G275" s="291"/>
      <c r="H275" s="291"/>
      <c r="I275" s="291"/>
      <c r="J275" s="291"/>
      <c r="K275" s="291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  <c r="AA275" s="291"/>
      <c r="AB275" s="288"/>
      <c r="AC275" s="261"/>
      <c r="AD275" s="262"/>
      <c r="AE275" s="262"/>
      <c r="AF275" s="261"/>
      <c r="AG275" s="262"/>
      <c r="AH275" s="262"/>
      <c r="AI275" s="261"/>
    </row>
    <row r="276" spans="1:35" ht="9.75">
      <c r="A276" s="289"/>
      <c r="B276" s="289"/>
      <c r="C276" s="289"/>
      <c r="D276" s="289"/>
      <c r="E276" s="289"/>
      <c r="F276" s="291"/>
      <c r="G276" s="291"/>
      <c r="H276" s="291"/>
      <c r="I276" s="291"/>
      <c r="J276" s="291"/>
      <c r="K276" s="291"/>
      <c r="L276" s="291"/>
      <c r="M276" s="291"/>
      <c r="N276" s="291"/>
      <c r="O276" s="291"/>
      <c r="P276" s="291"/>
      <c r="Q276" s="291"/>
      <c r="R276" s="291"/>
      <c r="S276" s="291"/>
      <c r="T276" s="291"/>
      <c r="U276" s="291"/>
      <c r="V276" s="291"/>
      <c r="W276" s="291"/>
      <c r="X276" s="291"/>
      <c r="Y276" s="291"/>
      <c r="Z276" s="291"/>
      <c r="AA276" s="291"/>
      <c r="AB276" s="288"/>
      <c r="AC276" s="261"/>
      <c r="AD276" s="262"/>
      <c r="AE276" s="262"/>
      <c r="AF276" s="261"/>
      <c r="AG276" s="262"/>
      <c r="AH276" s="262"/>
      <c r="AI276" s="261"/>
    </row>
    <row r="277" spans="1:35" ht="9.75">
      <c r="A277" s="289"/>
      <c r="B277" s="289"/>
      <c r="C277" s="289"/>
      <c r="D277" s="289"/>
      <c r="E277" s="289"/>
      <c r="F277" s="29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  <c r="S277" s="291"/>
      <c r="T277" s="291"/>
      <c r="U277" s="291"/>
      <c r="V277" s="291"/>
      <c r="W277" s="291"/>
      <c r="X277" s="291"/>
      <c r="Y277" s="291"/>
      <c r="Z277" s="291"/>
      <c r="AA277" s="291"/>
      <c r="AB277" s="288"/>
      <c r="AC277" s="261"/>
      <c r="AD277" s="262"/>
      <c r="AE277" s="262"/>
      <c r="AF277" s="261"/>
      <c r="AG277" s="262"/>
      <c r="AH277" s="262"/>
      <c r="AI277" s="261"/>
    </row>
    <row r="278" spans="1:35" ht="9.75">
      <c r="A278" s="289"/>
      <c r="B278" s="289"/>
      <c r="C278" s="289"/>
      <c r="D278" s="289"/>
      <c r="E278" s="289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  <c r="X278" s="291"/>
      <c r="Y278" s="291"/>
      <c r="Z278" s="291"/>
      <c r="AA278" s="291"/>
      <c r="AB278" s="288"/>
      <c r="AC278" s="261"/>
      <c r="AD278" s="262"/>
      <c r="AE278" s="262"/>
      <c r="AF278" s="261"/>
      <c r="AG278" s="262"/>
      <c r="AH278" s="262"/>
      <c r="AI278" s="261"/>
    </row>
    <row r="279" spans="1:35" ht="9.75">
      <c r="A279" s="289"/>
      <c r="B279" s="289"/>
      <c r="C279" s="289"/>
      <c r="D279" s="289"/>
      <c r="E279" s="289"/>
      <c r="F279" s="29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  <c r="R279" s="291"/>
      <c r="S279" s="291"/>
      <c r="T279" s="291"/>
      <c r="U279" s="291"/>
      <c r="V279" s="291"/>
      <c r="W279" s="291"/>
      <c r="X279" s="291"/>
      <c r="Y279" s="291"/>
      <c r="Z279" s="291"/>
      <c r="AA279" s="291"/>
      <c r="AB279" s="288"/>
      <c r="AC279" s="261"/>
      <c r="AD279" s="262"/>
      <c r="AE279" s="262"/>
      <c r="AF279" s="261"/>
      <c r="AG279" s="262"/>
      <c r="AH279" s="262"/>
      <c r="AI279" s="261"/>
    </row>
    <row r="280" spans="1:35" ht="9.75">
      <c r="A280" s="289"/>
      <c r="B280" s="289"/>
      <c r="C280" s="289"/>
      <c r="D280" s="289"/>
      <c r="E280" s="289"/>
      <c r="F280" s="29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291"/>
      <c r="R280" s="291"/>
      <c r="S280" s="291"/>
      <c r="T280" s="291"/>
      <c r="U280" s="291"/>
      <c r="V280" s="291"/>
      <c r="W280" s="291"/>
      <c r="X280" s="291"/>
      <c r="Y280" s="291"/>
      <c r="Z280" s="291"/>
      <c r="AA280" s="291"/>
      <c r="AB280" s="288"/>
      <c r="AC280" s="261"/>
      <c r="AD280" s="262"/>
      <c r="AE280" s="262"/>
      <c r="AF280" s="261"/>
      <c r="AG280" s="262"/>
      <c r="AH280" s="262"/>
      <c r="AI280" s="261"/>
    </row>
    <row r="281" spans="1:35" ht="9.75">
      <c r="A281" s="289"/>
      <c r="B281" s="289"/>
      <c r="C281" s="289"/>
      <c r="D281" s="289"/>
      <c r="E281" s="289"/>
      <c r="F281" s="291"/>
      <c r="G281" s="291"/>
      <c r="H281" s="291"/>
      <c r="I281" s="291"/>
      <c r="J281" s="291"/>
      <c r="K281" s="291"/>
      <c r="L281" s="291"/>
      <c r="M281" s="291"/>
      <c r="N281" s="291"/>
      <c r="O281" s="291"/>
      <c r="P281" s="291"/>
      <c r="Q281" s="291"/>
      <c r="R281" s="291"/>
      <c r="S281" s="291"/>
      <c r="T281" s="291"/>
      <c r="U281" s="291"/>
      <c r="V281" s="291"/>
      <c r="W281" s="291"/>
      <c r="X281" s="291"/>
      <c r="Y281" s="291"/>
      <c r="Z281" s="291"/>
      <c r="AA281" s="291"/>
      <c r="AB281" s="288"/>
      <c r="AC281" s="261"/>
      <c r="AD281" s="262"/>
      <c r="AE281" s="262"/>
      <c r="AF281" s="261"/>
      <c r="AG281" s="262"/>
      <c r="AH281" s="262"/>
      <c r="AI281" s="261"/>
    </row>
    <row r="282" spans="1:35" ht="9.75">
      <c r="A282" s="289"/>
      <c r="B282" s="289"/>
      <c r="C282" s="289"/>
      <c r="D282" s="289"/>
      <c r="E282" s="289"/>
      <c r="F282" s="291"/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  <c r="X282" s="291"/>
      <c r="Y282" s="291"/>
      <c r="Z282" s="291"/>
      <c r="AA282" s="291"/>
      <c r="AB282" s="288"/>
      <c r="AC282" s="261"/>
      <c r="AD282" s="262"/>
      <c r="AE282" s="262"/>
      <c r="AF282" s="261"/>
      <c r="AG282" s="262"/>
      <c r="AH282" s="262"/>
      <c r="AI282" s="261"/>
    </row>
    <row r="283" spans="1:35" ht="9.75">
      <c r="A283" s="289"/>
      <c r="B283" s="289"/>
      <c r="C283" s="289"/>
      <c r="D283" s="289"/>
      <c r="E283" s="289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291"/>
      <c r="Y283" s="291"/>
      <c r="Z283" s="291"/>
      <c r="AA283" s="291"/>
      <c r="AB283" s="288"/>
      <c r="AC283" s="261"/>
      <c r="AD283" s="262"/>
      <c r="AE283" s="262"/>
      <c r="AF283" s="261"/>
      <c r="AG283" s="262"/>
      <c r="AH283" s="262"/>
      <c r="AI283" s="261"/>
    </row>
    <row r="284" spans="1:35" ht="9.75">
      <c r="A284" s="289"/>
      <c r="B284" s="289"/>
      <c r="C284" s="289"/>
      <c r="D284" s="289"/>
      <c r="E284" s="289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  <c r="X284" s="291"/>
      <c r="Y284" s="291"/>
      <c r="Z284" s="291"/>
      <c r="AA284" s="291"/>
      <c r="AB284" s="288"/>
      <c r="AC284" s="261"/>
      <c r="AD284" s="262"/>
      <c r="AE284" s="262"/>
      <c r="AF284" s="261"/>
      <c r="AG284" s="262"/>
      <c r="AH284" s="262"/>
      <c r="AI284" s="261"/>
    </row>
    <row r="285" spans="1:35" ht="9.75">
      <c r="A285" s="289"/>
      <c r="B285" s="289"/>
      <c r="C285" s="289"/>
      <c r="D285" s="289"/>
      <c r="E285" s="289"/>
      <c r="F285" s="291"/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  <c r="X285" s="291"/>
      <c r="Y285" s="291"/>
      <c r="Z285" s="291"/>
      <c r="AA285" s="291"/>
      <c r="AB285" s="288"/>
      <c r="AC285" s="261"/>
      <c r="AD285" s="262"/>
      <c r="AE285" s="262"/>
      <c r="AF285" s="261"/>
      <c r="AG285" s="262"/>
      <c r="AH285" s="262"/>
      <c r="AI285" s="261"/>
    </row>
    <row r="286" spans="1:35" ht="9.75">
      <c r="A286" s="289"/>
      <c r="B286" s="289"/>
      <c r="C286" s="289"/>
      <c r="D286" s="289"/>
      <c r="E286" s="289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  <c r="AA286" s="291"/>
      <c r="AB286" s="288"/>
      <c r="AC286" s="261"/>
      <c r="AD286" s="262"/>
      <c r="AE286" s="262"/>
      <c r="AF286" s="261"/>
      <c r="AG286" s="262"/>
      <c r="AH286" s="262"/>
      <c r="AI286" s="261"/>
    </row>
    <row r="287" spans="1:35" ht="9.75">
      <c r="A287" s="286"/>
      <c r="B287" s="283"/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  <c r="AB287" s="255"/>
      <c r="AC287" s="255"/>
      <c r="AD287" s="255"/>
      <c r="AE287" s="255"/>
      <c r="AF287" s="255"/>
      <c r="AG287" s="255"/>
      <c r="AH287" s="255"/>
      <c r="AI287" s="255"/>
    </row>
    <row r="288" spans="1:27" ht="9.75">
      <c r="A288" s="283"/>
      <c r="B288" s="283"/>
      <c r="C288" s="283"/>
      <c r="D288" s="283"/>
      <c r="E288" s="283"/>
      <c r="F288" s="283"/>
      <c r="G288" s="283"/>
      <c r="H288" s="283"/>
      <c r="I288" s="283"/>
      <c r="J288" s="283"/>
      <c r="K288" s="283"/>
      <c r="L288" s="283"/>
      <c r="M288" s="283"/>
      <c r="N288" s="283"/>
      <c r="O288" s="283"/>
      <c r="P288" s="283"/>
      <c r="Q288" s="283"/>
      <c r="R288" s="283"/>
      <c r="S288" s="283"/>
      <c r="T288" s="283"/>
      <c r="U288" s="283"/>
      <c r="V288" s="283"/>
      <c r="W288" s="283"/>
      <c r="X288" s="283"/>
      <c r="Y288" s="283"/>
      <c r="Z288" s="283"/>
      <c r="AA288" s="283"/>
    </row>
    <row r="289" spans="1:27" ht="15">
      <c r="A289" s="283"/>
      <c r="B289" s="283"/>
      <c r="C289" s="283"/>
      <c r="D289" s="284"/>
      <c r="E289" s="283"/>
      <c r="F289" s="423"/>
      <c r="G289" s="424"/>
      <c r="H289" s="424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3"/>
      <c r="T289" s="283"/>
      <c r="U289" s="283"/>
      <c r="V289" s="283"/>
      <c r="W289" s="283"/>
      <c r="X289" s="283"/>
      <c r="Y289" s="283"/>
      <c r="Z289" s="283"/>
      <c r="AA289" s="283"/>
    </row>
    <row r="290" spans="1:35" ht="9.75">
      <c r="A290" s="286"/>
      <c r="B290" s="283"/>
      <c r="C290" s="295"/>
      <c r="D290" s="295"/>
      <c r="E290" s="283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55"/>
      <c r="AC290" s="255"/>
      <c r="AD290" s="255"/>
      <c r="AE290" s="255"/>
      <c r="AF290" s="255"/>
      <c r="AG290" s="255"/>
      <c r="AH290" s="255"/>
      <c r="AI290" s="255"/>
    </row>
    <row r="291" spans="1:35" ht="9.75">
      <c r="A291" s="286"/>
      <c r="B291" s="286"/>
      <c r="C291" s="286"/>
      <c r="D291" s="286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57"/>
      <c r="AC291" s="258"/>
      <c r="AD291" s="259"/>
      <c r="AE291" s="259"/>
      <c r="AF291" s="260"/>
      <c r="AG291" s="259"/>
      <c r="AH291" s="259"/>
      <c r="AI291" s="260"/>
    </row>
    <row r="292" spans="1:35" ht="9.75">
      <c r="A292" s="289"/>
      <c r="B292" s="289"/>
      <c r="C292" s="291"/>
      <c r="D292" s="291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  <c r="X292" s="291"/>
      <c r="Y292" s="291"/>
      <c r="Z292" s="291"/>
      <c r="AA292" s="291"/>
      <c r="AB292" s="288"/>
      <c r="AC292" s="261"/>
      <c r="AD292" s="262"/>
      <c r="AE292" s="262"/>
      <c r="AF292" s="261"/>
      <c r="AG292" s="262"/>
      <c r="AH292" s="262"/>
      <c r="AI292" s="261"/>
    </row>
    <row r="293" spans="1:35" ht="9.75">
      <c r="A293" s="289"/>
      <c r="B293" s="289"/>
      <c r="C293" s="291"/>
      <c r="D293" s="291"/>
      <c r="E293" s="291"/>
      <c r="F293" s="291"/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  <c r="X293" s="291"/>
      <c r="Y293" s="291"/>
      <c r="Z293" s="291"/>
      <c r="AA293" s="291"/>
      <c r="AB293" s="288"/>
      <c r="AC293" s="261"/>
      <c r="AD293" s="262"/>
      <c r="AE293" s="262"/>
      <c r="AF293" s="261"/>
      <c r="AG293" s="262"/>
      <c r="AH293" s="262"/>
      <c r="AI293" s="261"/>
    </row>
    <row r="294" spans="1:35" ht="9.75">
      <c r="A294" s="289"/>
      <c r="B294" s="289"/>
      <c r="C294" s="291"/>
      <c r="D294" s="291"/>
      <c r="E294" s="291"/>
      <c r="F294" s="291"/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  <c r="AA294" s="291"/>
      <c r="AB294" s="288"/>
      <c r="AC294" s="261"/>
      <c r="AD294" s="262"/>
      <c r="AE294" s="262"/>
      <c r="AF294" s="261"/>
      <c r="AG294" s="262"/>
      <c r="AH294" s="262"/>
      <c r="AI294" s="261"/>
    </row>
    <row r="295" spans="1:35" ht="9.75">
      <c r="A295" s="289"/>
      <c r="B295" s="289"/>
      <c r="C295" s="291"/>
      <c r="D295" s="291"/>
      <c r="E295" s="291"/>
      <c r="F295" s="291"/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  <c r="X295" s="291"/>
      <c r="Y295" s="291"/>
      <c r="Z295" s="291"/>
      <c r="AA295" s="291"/>
      <c r="AB295" s="288"/>
      <c r="AC295" s="261"/>
      <c r="AD295" s="262"/>
      <c r="AE295" s="262"/>
      <c r="AF295" s="261"/>
      <c r="AG295" s="262"/>
      <c r="AH295" s="262"/>
      <c r="AI295" s="261"/>
    </row>
    <row r="296" spans="1:35" ht="9.75">
      <c r="A296" s="289"/>
      <c r="B296" s="289"/>
      <c r="C296" s="291"/>
      <c r="D296" s="291"/>
      <c r="E296" s="291"/>
      <c r="F296" s="29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  <c r="AA296" s="291"/>
      <c r="AB296" s="288"/>
      <c r="AC296" s="261"/>
      <c r="AD296" s="262"/>
      <c r="AE296" s="262"/>
      <c r="AF296" s="261"/>
      <c r="AG296" s="262"/>
      <c r="AH296" s="262"/>
      <c r="AI296" s="261"/>
    </row>
    <row r="297" spans="1:35" ht="9.75">
      <c r="A297" s="289"/>
      <c r="B297" s="289"/>
      <c r="C297" s="289"/>
      <c r="D297" s="289"/>
      <c r="E297" s="289"/>
      <c r="F297" s="291"/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  <c r="X297" s="291"/>
      <c r="Y297" s="291"/>
      <c r="Z297" s="291"/>
      <c r="AA297" s="291"/>
      <c r="AB297" s="288"/>
      <c r="AC297" s="261"/>
      <c r="AD297" s="262"/>
      <c r="AE297" s="262"/>
      <c r="AF297" s="261"/>
      <c r="AG297" s="262"/>
      <c r="AH297" s="262"/>
      <c r="AI297" s="261"/>
    </row>
    <row r="298" spans="1:35" ht="9.75">
      <c r="A298" s="289"/>
      <c r="B298" s="289"/>
      <c r="C298" s="289"/>
      <c r="D298" s="289"/>
      <c r="E298" s="289"/>
      <c r="F298" s="29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  <c r="AA298" s="291"/>
      <c r="AB298" s="288"/>
      <c r="AC298" s="261"/>
      <c r="AD298" s="262"/>
      <c r="AE298" s="262"/>
      <c r="AF298" s="261"/>
      <c r="AG298" s="262"/>
      <c r="AH298" s="262"/>
      <c r="AI298" s="261"/>
    </row>
    <row r="299" spans="1:35" ht="9.75">
      <c r="A299" s="289"/>
      <c r="B299" s="289"/>
      <c r="C299" s="289"/>
      <c r="D299" s="289"/>
      <c r="E299" s="289"/>
      <c r="F299" s="291"/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  <c r="X299" s="291"/>
      <c r="Y299" s="291"/>
      <c r="Z299" s="291"/>
      <c r="AA299" s="291"/>
      <c r="AB299" s="288"/>
      <c r="AC299" s="261"/>
      <c r="AD299" s="262"/>
      <c r="AE299" s="262"/>
      <c r="AF299" s="261"/>
      <c r="AG299" s="262"/>
      <c r="AH299" s="262"/>
      <c r="AI299" s="261"/>
    </row>
    <row r="300" spans="1:35" ht="9.75">
      <c r="A300" s="289"/>
      <c r="B300" s="289"/>
      <c r="C300" s="289"/>
      <c r="D300" s="289"/>
      <c r="E300" s="289"/>
      <c r="F300" s="291"/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  <c r="X300" s="291"/>
      <c r="Y300" s="291"/>
      <c r="Z300" s="291"/>
      <c r="AA300" s="291"/>
      <c r="AB300" s="288"/>
      <c r="AC300" s="261"/>
      <c r="AD300" s="262"/>
      <c r="AE300" s="262"/>
      <c r="AF300" s="261"/>
      <c r="AG300" s="262"/>
      <c r="AH300" s="262"/>
      <c r="AI300" s="261"/>
    </row>
    <row r="301" spans="1:35" ht="9.75">
      <c r="A301" s="289"/>
      <c r="B301" s="289"/>
      <c r="C301" s="289"/>
      <c r="D301" s="289"/>
      <c r="E301" s="289"/>
      <c r="F301" s="291"/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  <c r="X301" s="291"/>
      <c r="Y301" s="291"/>
      <c r="Z301" s="291"/>
      <c r="AA301" s="291"/>
      <c r="AB301" s="288"/>
      <c r="AC301" s="261"/>
      <c r="AD301" s="262"/>
      <c r="AE301" s="262"/>
      <c r="AF301" s="261"/>
      <c r="AG301" s="262"/>
      <c r="AH301" s="262"/>
      <c r="AI301" s="261"/>
    </row>
    <row r="302" spans="1:35" ht="9.75">
      <c r="A302" s="289"/>
      <c r="B302" s="289"/>
      <c r="C302" s="289"/>
      <c r="D302" s="289"/>
      <c r="E302" s="289"/>
      <c r="F302" s="291"/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291"/>
      <c r="Z302" s="291"/>
      <c r="AA302" s="291"/>
      <c r="AB302" s="288"/>
      <c r="AC302" s="261"/>
      <c r="AD302" s="262"/>
      <c r="AE302" s="262"/>
      <c r="AF302" s="261"/>
      <c r="AG302" s="262"/>
      <c r="AH302" s="262"/>
      <c r="AI302" s="261"/>
    </row>
    <row r="303" spans="1:35" ht="9.75">
      <c r="A303" s="289"/>
      <c r="B303" s="289"/>
      <c r="C303" s="289"/>
      <c r="D303" s="289"/>
      <c r="E303" s="289"/>
      <c r="F303" s="291"/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  <c r="X303" s="291"/>
      <c r="Y303" s="291"/>
      <c r="Z303" s="291"/>
      <c r="AA303" s="291"/>
      <c r="AB303" s="288"/>
      <c r="AC303" s="261"/>
      <c r="AD303" s="262"/>
      <c r="AE303" s="262"/>
      <c r="AF303" s="261"/>
      <c r="AG303" s="262"/>
      <c r="AH303" s="262"/>
      <c r="AI303" s="261"/>
    </row>
    <row r="304" spans="1:35" ht="9.75">
      <c r="A304" s="289"/>
      <c r="B304" s="289"/>
      <c r="C304" s="289"/>
      <c r="D304" s="289"/>
      <c r="E304" s="289"/>
      <c r="F304" s="291"/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  <c r="X304" s="291"/>
      <c r="Y304" s="291"/>
      <c r="Z304" s="291"/>
      <c r="AA304" s="291"/>
      <c r="AB304" s="288"/>
      <c r="AC304" s="261"/>
      <c r="AD304" s="262"/>
      <c r="AE304" s="262"/>
      <c r="AF304" s="261"/>
      <c r="AG304" s="262"/>
      <c r="AH304" s="262"/>
      <c r="AI304" s="261"/>
    </row>
    <row r="305" spans="1:35" ht="9.75">
      <c r="A305" s="289"/>
      <c r="B305" s="289"/>
      <c r="C305" s="289"/>
      <c r="D305" s="289"/>
      <c r="E305" s="289"/>
      <c r="F305" s="291"/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  <c r="X305" s="291"/>
      <c r="Y305" s="291"/>
      <c r="Z305" s="291"/>
      <c r="AA305" s="291"/>
      <c r="AB305" s="288"/>
      <c r="AC305" s="261"/>
      <c r="AD305" s="262"/>
      <c r="AE305" s="262"/>
      <c r="AF305" s="261"/>
      <c r="AG305" s="262"/>
      <c r="AH305" s="262"/>
      <c r="AI305" s="261"/>
    </row>
    <row r="306" spans="1:35" ht="9.75">
      <c r="A306" s="289"/>
      <c r="B306" s="289"/>
      <c r="C306" s="289"/>
      <c r="D306" s="289"/>
      <c r="E306" s="289"/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  <c r="AA306" s="291"/>
      <c r="AB306" s="288"/>
      <c r="AC306" s="261"/>
      <c r="AD306" s="262"/>
      <c r="AE306" s="262"/>
      <c r="AF306" s="261"/>
      <c r="AG306" s="262"/>
      <c r="AH306" s="262"/>
      <c r="AI306" s="261"/>
    </row>
    <row r="307" spans="1:35" ht="9.75">
      <c r="A307" s="289"/>
      <c r="B307" s="289"/>
      <c r="C307" s="289"/>
      <c r="D307" s="289"/>
      <c r="E307" s="289"/>
      <c r="F307" s="291"/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  <c r="X307" s="291"/>
      <c r="Y307" s="291"/>
      <c r="Z307" s="291"/>
      <c r="AA307" s="291"/>
      <c r="AB307" s="288"/>
      <c r="AC307" s="261"/>
      <c r="AD307" s="262"/>
      <c r="AE307" s="262"/>
      <c r="AF307" s="261"/>
      <c r="AG307" s="262"/>
      <c r="AH307" s="262"/>
      <c r="AI307" s="261"/>
    </row>
    <row r="308" spans="1:35" ht="9.75">
      <c r="A308" s="289"/>
      <c r="B308" s="289"/>
      <c r="C308" s="289"/>
      <c r="D308" s="289"/>
      <c r="E308" s="289"/>
      <c r="F308" s="29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  <c r="X308" s="291"/>
      <c r="Y308" s="291"/>
      <c r="Z308" s="291"/>
      <c r="AA308" s="291"/>
      <c r="AB308" s="288"/>
      <c r="AC308" s="261"/>
      <c r="AD308" s="262"/>
      <c r="AE308" s="262"/>
      <c r="AF308" s="261"/>
      <c r="AG308" s="262"/>
      <c r="AH308" s="262"/>
      <c r="AI308" s="261"/>
    </row>
    <row r="309" spans="1:35" ht="9.75">
      <c r="A309" s="289"/>
      <c r="B309" s="289"/>
      <c r="C309" s="289"/>
      <c r="D309" s="289"/>
      <c r="E309" s="289"/>
      <c r="F309" s="291"/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  <c r="X309" s="291"/>
      <c r="Y309" s="291"/>
      <c r="Z309" s="291"/>
      <c r="AA309" s="291"/>
      <c r="AB309" s="288"/>
      <c r="AC309" s="261"/>
      <c r="AD309" s="262"/>
      <c r="AE309" s="262"/>
      <c r="AF309" s="261"/>
      <c r="AG309" s="262"/>
      <c r="AH309" s="262"/>
      <c r="AI309" s="261"/>
    </row>
    <row r="310" spans="1:35" ht="9.75">
      <c r="A310" s="289"/>
      <c r="B310" s="289"/>
      <c r="C310" s="289"/>
      <c r="D310" s="289"/>
      <c r="E310" s="289"/>
      <c r="F310" s="291"/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  <c r="X310" s="291"/>
      <c r="Y310" s="291"/>
      <c r="Z310" s="291"/>
      <c r="AA310" s="291"/>
      <c r="AB310" s="288"/>
      <c r="AC310" s="261"/>
      <c r="AD310" s="262"/>
      <c r="AE310" s="262"/>
      <c r="AF310" s="261"/>
      <c r="AG310" s="262"/>
      <c r="AH310" s="262"/>
      <c r="AI310" s="261"/>
    </row>
    <row r="311" spans="1:35" ht="9.75">
      <c r="A311" s="289"/>
      <c r="B311" s="289"/>
      <c r="C311" s="289"/>
      <c r="D311" s="289"/>
      <c r="E311" s="289"/>
      <c r="F311" s="291"/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  <c r="X311" s="291"/>
      <c r="Y311" s="291"/>
      <c r="Z311" s="291"/>
      <c r="AA311" s="291"/>
      <c r="AB311" s="288"/>
      <c r="AC311" s="261"/>
      <c r="AD311" s="262"/>
      <c r="AE311" s="262"/>
      <c r="AF311" s="261"/>
      <c r="AG311" s="262"/>
      <c r="AH311" s="262"/>
      <c r="AI311" s="261"/>
    </row>
    <row r="312" spans="1:27" ht="9.75">
      <c r="A312" s="283"/>
      <c r="B312" s="283"/>
      <c r="C312" s="283"/>
      <c r="D312" s="283"/>
      <c r="E312" s="283"/>
      <c r="F312" s="283"/>
      <c r="G312" s="283"/>
      <c r="H312" s="283"/>
      <c r="I312" s="283"/>
      <c r="J312" s="283"/>
      <c r="K312" s="283"/>
      <c r="L312" s="283"/>
      <c r="M312" s="283"/>
      <c r="N312" s="283"/>
      <c r="O312" s="283"/>
      <c r="P312" s="283"/>
      <c r="Q312" s="283"/>
      <c r="R312" s="283"/>
      <c r="S312" s="283"/>
      <c r="T312" s="283"/>
      <c r="U312" s="283"/>
      <c r="V312" s="283"/>
      <c r="W312" s="283"/>
      <c r="X312" s="283"/>
      <c r="Y312" s="283"/>
      <c r="Z312" s="283"/>
      <c r="AA312" s="283"/>
    </row>
    <row r="313" spans="1:27" ht="9.75">
      <c r="A313" s="286"/>
      <c r="B313" s="283"/>
      <c r="C313" s="283"/>
      <c r="D313" s="283"/>
      <c r="E313" s="283"/>
      <c r="F313" s="283"/>
      <c r="G313" s="283"/>
      <c r="H313" s="283"/>
      <c r="I313" s="283"/>
      <c r="J313" s="283"/>
      <c r="K313" s="283"/>
      <c r="L313" s="283"/>
      <c r="M313" s="283"/>
      <c r="N313" s="283"/>
      <c r="O313" s="283"/>
      <c r="P313" s="283"/>
      <c r="Q313" s="283"/>
      <c r="R313" s="283"/>
      <c r="S313" s="283"/>
      <c r="T313" s="283"/>
      <c r="U313" s="283"/>
      <c r="V313" s="283"/>
      <c r="W313" s="283"/>
      <c r="X313" s="283"/>
      <c r="Y313" s="283"/>
      <c r="Z313" s="283"/>
      <c r="AA313" s="283"/>
    </row>
    <row r="314" spans="1:27" ht="9.75">
      <c r="A314" s="286"/>
      <c r="B314" s="286"/>
      <c r="C314" s="283"/>
      <c r="D314" s="283"/>
      <c r="E314" s="283"/>
      <c r="F314" s="283"/>
      <c r="G314" s="283"/>
      <c r="H314" s="283"/>
      <c r="I314" s="283"/>
      <c r="J314" s="283"/>
      <c r="K314" s="283"/>
      <c r="L314" s="283"/>
      <c r="M314" s="283"/>
      <c r="N314" s="283"/>
      <c r="O314" s="283"/>
      <c r="P314" s="283"/>
      <c r="Q314" s="283"/>
      <c r="R314" s="283"/>
      <c r="S314" s="283"/>
      <c r="T314" s="283"/>
      <c r="U314" s="283"/>
      <c r="V314" s="283"/>
      <c r="W314" s="283"/>
      <c r="X314" s="283"/>
      <c r="Y314" s="283"/>
      <c r="Z314" s="283"/>
      <c r="AA314" s="283"/>
    </row>
    <row r="315" spans="1:27" ht="9.75">
      <c r="A315" s="286"/>
      <c r="B315" s="286"/>
      <c r="C315" s="286"/>
      <c r="D315" s="286"/>
      <c r="E315" s="283"/>
      <c r="F315" s="283"/>
      <c r="G315" s="283"/>
      <c r="H315" s="283"/>
      <c r="I315" s="283"/>
      <c r="J315" s="283"/>
      <c r="K315" s="283"/>
      <c r="L315" s="283"/>
      <c r="M315" s="283"/>
      <c r="N315" s="283"/>
      <c r="O315" s="283"/>
      <c r="P315" s="283"/>
      <c r="Q315" s="283"/>
      <c r="R315" s="283"/>
      <c r="S315" s="283"/>
      <c r="T315" s="283"/>
      <c r="U315" s="283"/>
      <c r="V315" s="283"/>
      <c r="W315" s="283"/>
      <c r="X315" s="283"/>
      <c r="Y315" s="283"/>
      <c r="Z315" s="283"/>
      <c r="AA315" s="283"/>
    </row>
    <row r="316" spans="1:27" ht="9.75">
      <c r="A316" s="291"/>
      <c r="B316" s="291"/>
      <c r="C316" s="291"/>
      <c r="D316" s="291"/>
      <c r="E316" s="283"/>
      <c r="F316" s="283"/>
      <c r="G316" s="283"/>
      <c r="H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  <c r="S316" s="283"/>
      <c r="T316" s="283"/>
      <c r="U316" s="283"/>
      <c r="V316" s="283"/>
      <c r="W316" s="283"/>
      <c r="X316" s="283"/>
      <c r="Y316" s="283"/>
      <c r="Z316" s="283"/>
      <c r="AA316" s="283"/>
    </row>
    <row r="317" spans="1:27" ht="9.75">
      <c r="A317" s="291"/>
      <c r="B317" s="291"/>
      <c r="C317" s="291"/>
      <c r="D317" s="291"/>
      <c r="E317" s="283"/>
      <c r="F317" s="283"/>
      <c r="G317" s="283"/>
      <c r="H317" s="283"/>
      <c r="I317" s="283"/>
      <c r="J317" s="283"/>
      <c r="K317" s="283"/>
      <c r="L317" s="283"/>
      <c r="M317" s="283"/>
      <c r="N317" s="283"/>
      <c r="O317" s="283"/>
      <c r="P317" s="283"/>
      <c r="Q317" s="283"/>
      <c r="R317" s="283"/>
      <c r="S317" s="283"/>
      <c r="T317" s="283"/>
      <c r="U317" s="283"/>
      <c r="V317" s="283"/>
      <c r="W317" s="283"/>
      <c r="X317" s="283"/>
      <c r="Y317" s="283"/>
      <c r="Z317" s="283"/>
      <c r="AA317" s="283"/>
    </row>
    <row r="318" spans="1:27" ht="9.75">
      <c r="A318" s="291"/>
      <c r="B318" s="291"/>
      <c r="C318" s="291"/>
      <c r="D318" s="291"/>
      <c r="E318" s="283"/>
      <c r="F318" s="283"/>
      <c r="G318" s="283"/>
      <c r="H318" s="283"/>
      <c r="I318" s="283"/>
      <c r="J318" s="283"/>
      <c r="K318" s="283"/>
      <c r="L318" s="283"/>
      <c r="M318" s="283"/>
      <c r="N318" s="283"/>
      <c r="O318" s="283"/>
      <c r="P318" s="283"/>
      <c r="Q318" s="283"/>
      <c r="R318" s="283"/>
      <c r="S318" s="283"/>
      <c r="T318" s="283"/>
      <c r="U318" s="283"/>
      <c r="V318" s="283"/>
      <c r="W318" s="283"/>
      <c r="X318" s="283"/>
      <c r="Y318" s="283"/>
      <c r="Z318" s="283"/>
      <c r="AA318" s="283"/>
    </row>
    <row r="319" spans="1:27" ht="9.75">
      <c r="A319" s="291"/>
      <c r="B319" s="291"/>
      <c r="C319" s="291"/>
      <c r="D319" s="291"/>
      <c r="E319" s="283"/>
      <c r="F319" s="283"/>
      <c r="G319" s="283"/>
      <c r="H319" s="283"/>
      <c r="I319" s="283"/>
      <c r="J319" s="283"/>
      <c r="K319" s="283"/>
      <c r="L319" s="283"/>
      <c r="M319" s="283"/>
      <c r="N319" s="283"/>
      <c r="O319" s="283"/>
      <c r="P319" s="283"/>
      <c r="Q319" s="283"/>
      <c r="R319" s="283"/>
      <c r="S319" s="283"/>
      <c r="T319" s="283"/>
      <c r="U319" s="283"/>
      <c r="V319" s="283"/>
      <c r="W319" s="283"/>
      <c r="X319" s="283"/>
      <c r="Y319" s="283"/>
      <c r="Z319" s="283"/>
      <c r="AA319" s="283"/>
    </row>
    <row r="320" spans="1:27" ht="9.75">
      <c r="A320" s="291"/>
      <c r="B320" s="291"/>
      <c r="C320" s="291"/>
      <c r="D320" s="291"/>
      <c r="E320" s="283"/>
      <c r="F320" s="283"/>
      <c r="G320" s="283"/>
      <c r="H320" s="283"/>
      <c r="I320" s="283"/>
      <c r="J320" s="283"/>
      <c r="K320" s="283"/>
      <c r="L320" s="283"/>
      <c r="M320" s="283"/>
      <c r="N320" s="283"/>
      <c r="O320" s="283"/>
      <c r="P320" s="283"/>
      <c r="Q320" s="283"/>
      <c r="R320" s="283"/>
      <c r="S320" s="283"/>
      <c r="T320" s="283"/>
      <c r="U320" s="283"/>
      <c r="V320" s="283"/>
      <c r="W320" s="283"/>
      <c r="X320" s="283"/>
      <c r="Y320" s="283"/>
      <c r="Z320" s="283"/>
      <c r="AA320" s="283"/>
    </row>
    <row r="321" spans="1:27" ht="9.75">
      <c r="A321" s="291"/>
      <c r="B321" s="291"/>
      <c r="C321" s="291"/>
      <c r="D321" s="291"/>
      <c r="E321" s="283"/>
      <c r="F321" s="283"/>
      <c r="G321" s="283"/>
      <c r="H321" s="283"/>
      <c r="I321" s="283"/>
      <c r="J321" s="283"/>
      <c r="K321" s="283"/>
      <c r="L321" s="283"/>
      <c r="M321" s="283"/>
      <c r="N321" s="283"/>
      <c r="O321" s="283"/>
      <c r="P321" s="283"/>
      <c r="Q321" s="283"/>
      <c r="R321" s="283"/>
      <c r="S321" s="283"/>
      <c r="T321" s="283"/>
      <c r="U321" s="283"/>
      <c r="V321" s="283"/>
      <c r="W321" s="283"/>
      <c r="X321" s="283"/>
      <c r="Y321" s="283"/>
      <c r="Z321" s="283"/>
      <c r="AA321" s="283"/>
    </row>
    <row r="322" spans="1:27" ht="9.75">
      <c r="A322" s="291"/>
      <c r="B322" s="291"/>
      <c r="C322" s="291"/>
      <c r="D322" s="291"/>
      <c r="E322" s="283"/>
      <c r="F322" s="283"/>
      <c r="G322" s="283"/>
      <c r="H322" s="283"/>
      <c r="I322" s="283"/>
      <c r="J322" s="283"/>
      <c r="K322" s="283"/>
      <c r="L322" s="283"/>
      <c r="M322" s="283"/>
      <c r="N322" s="283"/>
      <c r="O322" s="283"/>
      <c r="P322" s="283"/>
      <c r="Q322" s="283"/>
      <c r="R322" s="283"/>
      <c r="S322" s="283"/>
      <c r="T322" s="283"/>
      <c r="U322" s="283"/>
      <c r="V322" s="283"/>
      <c r="W322" s="283"/>
      <c r="X322" s="283"/>
      <c r="Y322" s="283"/>
      <c r="Z322" s="283"/>
      <c r="AA322" s="283"/>
    </row>
    <row r="323" spans="1:27" ht="9.75">
      <c r="A323" s="291"/>
      <c r="B323" s="291"/>
      <c r="C323" s="291"/>
      <c r="D323" s="291"/>
      <c r="E323" s="283"/>
      <c r="F323" s="283"/>
      <c r="G323" s="283"/>
      <c r="H323" s="283"/>
      <c r="I323" s="283"/>
      <c r="J323" s="283"/>
      <c r="K323" s="283"/>
      <c r="L323" s="283"/>
      <c r="M323" s="283"/>
      <c r="N323" s="283"/>
      <c r="O323" s="283"/>
      <c r="P323" s="283"/>
      <c r="Q323" s="283"/>
      <c r="R323" s="283"/>
      <c r="S323" s="283"/>
      <c r="T323" s="283"/>
      <c r="U323" s="283"/>
      <c r="V323" s="283"/>
      <c r="W323" s="283"/>
      <c r="X323" s="283"/>
      <c r="Y323" s="283"/>
      <c r="Z323" s="283"/>
      <c r="AA323" s="283"/>
    </row>
    <row r="324" spans="1:27" ht="9.75">
      <c r="A324" s="291"/>
      <c r="B324" s="291"/>
      <c r="C324" s="291"/>
      <c r="D324" s="291"/>
      <c r="E324" s="283"/>
      <c r="F324" s="283"/>
      <c r="G324" s="283"/>
      <c r="H324" s="283"/>
      <c r="I324" s="283"/>
      <c r="J324" s="283"/>
      <c r="K324" s="283"/>
      <c r="L324" s="283"/>
      <c r="M324" s="283"/>
      <c r="N324" s="283"/>
      <c r="O324" s="283"/>
      <c r="P324" s="283"/>
      <c r="Q324" s="283"/>
      <c r="R324" s="283"/>
      <c r="S324" s="283"/>
      <c r="T324" s="283"/>
      <c r="U324" s="283"/>
      <c r="V324" s="283"/>
      <c r="W324" s="283"/>
      <c r="X324" s="283"/>
      <c r="Y324" s="283"/>
      <c r="Z324" s="283"/>
      <c r="AA324" s="283"/>
    </row>
    <row r="325" spans="1:27" ht="9.75">
      <c r="A325" s="291"/>
      <c r="B325" s="291"/>
      <c r="C325" s="291"/>
      <c r="D325" s="291"/>
      <c r="E325" s="283"/>
      <c r="F325" s="283"/>
      <c r="G325" s="283"/>
      <c r="H325" s="283"/>
      <c r="I325" s="283"/>
      <c r="J325" s="283"/>
      <c r="K325" s="283"/>
      <c r="L325" s="283"/>
      <c r="M325" s="283"/>
      <c r="N325" s="283"/>
      <c r="O325" s="283"/>
      <c r="P325" s="283"/>
      <c r="Q325" s="283"/>
      <c r="R325" s="283"/>
      <c r="S325" s="283"/>
      <c r="T325" s="283"/>
      <c r="U325" s="283"/>
      <c r="V325" s="283"/>
      <c r="W325" s="283"/>
      <c r="X325" s="283"/>
      <c r="Y325" s="283"/>
      <c r="Z325" s="283"/>
      <c r="AA325" s="283"/>
    </row>
    <row r="326" spans="1:27" ht="9.75">
      <c r="A326" s="291"/>
      <c r="B326" s="291"/>
      <c r="C326" s="291"/>
      <c r="D326" s="291"/>
      <c r="E326" s="283"/>
      <c r="F326" s="283"/>
      <c r="G326" s="283"/>
      <c r="H326" s="283"/>
      <c r="I326" s="283"/>
      <c r="J326" s="283"/>
      <c r="K326" s="283"/>
      <c r="L326" s="283"/>
      <c r="M326" s="283"/>
      <c r="N326" s="283"/>
      <c r="O326" s="283"/>
      <c r="P326" s="283"/>
      <c r="Q326" s="283"/>
      <c r="R326" s="283"/>
      <c r="S326" s="283"/>
      <c r="T326" s="283"/>
      <c r="U326" s="283"/>
      <c r="V326" s="283"/>
      <c r="W326" s="283"/>
      <c r="X326" s="283"/>
      <c r="Y326" s="283"/>
      <c r="Z326" s="283"/>
      <c r="AA326" s="283"/>
    </row>
    <row r="327" spans="1:27" ht="9.75">
      <c r="A327" s="291"/>
      <c r="B327" s="291"/>
      <c r="C327" s="291"/>
      <c r="D327" s="291"/>
      <c r="E327" s="283"/>
      <c r="F327" s="283"/>
      <c r="G327" s="283"/>
      <c r="H327" s="283"/>
      <c r="I327" s="283"/>
      <c r="J327" s="283"/>
      <c r="K327" s="283"/>
      <c r="L327" s="283"/>
      <c r="M327" s="283"/>
      <c r="N327" s="283"/>
      <c r="O327" s="283"/>
      <c r="P327" s="283"/>
      <c r="Q327" s="283"/>
      <c r="R327" s="283"/>
      <c r="S327" s="283"/>
      <c r="T327" s="283"/>
      <c r="U327" s="283"/>
      <c r="V327" s="283"/>
      <c r="W327" s="283"/>
      <c r="X327" s="283"/>
      <c r="Y327" s="283"/>
      <c r="Z327" s="283"/>
      <c r="AA327" s="283"/>
    </row>
    <row r="328" spans="1:27" ht="9.75">
      <c r="A328" s="291"/>
      <c r="B328" s="291"/>
      <c r="C328" s="291"/>
      <c r="D328" s="291"/>
      <c r="E328" s="283"/>
      <c r="F328" s="283"/>
      <c r="G328" s="283"/>
      <c r="H328" s="283"/>
      <c r="I328" s="283"/>
      <c r="J328" s="283"/>
      <c r="K328" s="283"/>
      <c r="L328" s="283"/>
      <c r="M328" s="283"/>
      <c r="N328" s="283"/>
      <c r="O328" s="283"/>
      <c r="P328" s="283"/>
      <c r="Q328" s="283"/>
      <c r="R328" s="283"/>
      <c r="S328" s="283"/>
      <c r="T328" s="283"/>
      <c r="U328" s="283"/>
      <c r="V328" s="283"/>
      <c r="W328" s="283"/>
      <c r="X328" s="283"/>
      <c r="Y328" s="283"/>
      <c r="Z328" s="283"/>
      <c r="AA328" s="283"/>
    </row>
    <row r="329" spans="1:27" ht="9.75">
      <c r="A329" s="291"/>
      <c r="B329" s="291"/>
      <c r="C329" s="291"/>
      <c r="D329" s="291"/>
      <c r="E329" s="283"/>
      <c r="F329" s="283"/>
      <c r="G329" s="283"/>
      <c r="H329" s="283"/>
      <c r="I329" s="283"/>
      <c r="J329" s="283"/>
      <c r="K329" s="283"/>
      <c r="L329" s="283"/>
      <c r="M329" s="283"/>
      <c r="N329" s="283"/>
      <c r="O329" s="283"/>
      <c r="P329" s="283"/>
      <c r="Q329" s="283"/>
      <c r="R329" s="283"/>
      <c r="S329" s="283"/>
      <c r="T329" s="283"/>
      <c r="U329" s="283"/>
      <c r="V329" s="283"/>
      <c r="W329" s="283"/>
      <c r="X329" s="283"/>
      <c r="Y329" s="283"/>
      <c r="Z329" s="283"/>
      <c r="AA329" s="283"/>
    </row>
    <row r="330" spans="1:27" ht="9.75">
      <c r="A330" s="291"/>
      <c r="B330" s="291"/>
      <c r="C330" s="291"/>
      <c r="D330" s="291"/>
      <c r="E330" s="283"/>
      <c r="F330" s="283"/>
      <c r="G330" s="283"/>
      <c r="H330" s="283"/>
      <c r="I330" s="283"/>
      <c r="J330" s="283"/>
      <c r="K330" s="283"/>
      <c r="L330" s="283"/>
      <c r="M330" s="283"/>
      <c r="N330" s="283"/>
      <c r="O330" s="283"/>
      <c r="P330" s="283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</row>
    <row r="331" spans="1:27" ht="9.75">
      <c r="A331" s="291"/>
      <c r="B331" s="291"/>
      <c r="C331" s="291"/>
      <c r="D331" s="291"/>
      <c r="E331" s="283"/>
      <c r="F331" s="283"/>
      <c r="G331" s="283"/>
      <c r="H331" s="283"/>
      <c r="I331" s="283"/>
      <c r="J331" s="283"/>
      <c r="K331" s="283"/>
      <c r="L331" s="283"/>
      <c r="M331" s="283"/>
      <c r="N331" s="283"/>
      <c r="O331" s="283"/>
      <c r="P331" s="283"/>
      <c r="Q331" s="283"/>
      <c r="R331" s="283"/>
      <c r="S331" s="283"/>
      <c r="T331" s="283"/>
      <c r="U331" s="283"/>
      <c r="V331" s="283"/>
      <c r="W331" s="283"/>
      <c r="X331" s="283"/>
      <c r="Y331" s="283"/>
      <c r="Z331" s="283"/>
      <c r="AA331" s="283"/>
    </row>
    <row r="332" spans="1:27" ht="9.75">
      <c r="A332" s="291"/>
      <c r="B332" s="291"/>
      <c r="C332" s="291"/>
      <c r="D332" s="291"/>
      <c r="E332" s="283"/>
      <c r="F332" s="283"/>
      <c r="G332" s="283"/>
      <c r="H332" s="283"/>
      <c r="I332" s="283"/>
      <c r="J332" s="283"/>
      <c r="K332" s="283"/>
      <c r="L332" s="283"/>
      <c r="M332" s="283"/>
      <c r="N332" s="283"/>
      <c r="O332" s="283"/>
      <c r="P332" s="283"/>
      <c r="Q332" s="283"/>
      <c r="R332" s="283"/>
      <c r="S332" s="283"/>
      <c r="T332" s="283"/>
      <c r="U332" s="283"/>
      <c r="V332" s="283"/>
      <c r="W332" s="283"/>
      <c r="X332" s="283"/>
      <c r="Y332" s="283"/>
      <c r="Z332" s="283"/>
      <c r="AA332" s="283"/>
    </row>
    <row r="333" spans="1:27" ht="9.75">
      <c r="A333" s="291"/>
      <c r="B333" s="291"/>
      <c r="C333" s="291"/>
      <c r="D333" s="291"/>
      <c r="E333" s="283"/>
      <c r="F333" s="283"/>
      <c r="G333" s="283"/>
      <c r="H333" s="283"/>
      <c r="I333" s="283"/>
      <c r="J333" s="283"/>
      <c r="K333" s="283"/>
      <c r="L333" s="283"/>
      <c r="M333" s="283"/>
      <c r="N333" s="283"/>
      <c r="O333" s="283"/>
      <c r="P333" s="283"/>
      <c r="Q333" s="283"/>
      <c r="R333" s="283"/>
      <c r="S333" s="283"/>
      <c r="T333" s="283"/>
      <c r="U333" s="283"/>
      <c r="V333" s="283"/>
      <c r="W333" s="283"/>
      <c r="X333" s="283"/>
      <c r="Y333" s="283"/>
      <c r="Z333" s="283"/>
      <c r="AA333" s="283"/>
    </row>
    <row r="334" spans="1:27" ht="9.75">
      <c r="A334" s="291"/>
      <c r="B334" s="291"/>
      <c r="C334" s="291"/>
      <c r="D334" s="291"/>
      <c r="E334" s="283"/>
      <c r="F334" s="283"/>
      <c r="G334" s="283"/>
      <c r="H334" s="283"/>
      <c r="I334" s="283"/>
      <c r="J334" s="283"/>
      <c r="K334" s="283"/>
      <c r="L334" s="283"/>
      <c r="M334" s="283"/>
      <c r="N334" s="283"/>
      <c r="O334" s="283"/>
      <c r="P334" s="283"/>
      <c r="Q334" s="283"/>
      <c r="R334" s="283"/>
      <c r="S334" s="283"/>
      <c r="T334" s="283"/>
      <c r="U334" s="283"/>
      <c r="V334" s="283"/>
      <c r="W334" s="283"/>
      <c r="X334" s="283"/>
      <c r="Y334" s="283"/>
      <c r="Z334" s="283"/>
      <c r="AA334" s="283"/>
    </row>
    <row r="335" spans="1:27" ht="9.75">
      <c r="A335" s="291"/>
      <c r="B335" s="291"/>
      <c r="C335" s="291"/>
      <c r="D335" s="291"/>
      <c r="E335" s="283"/>
      <c r="F335" s="283"/>
      <c r="G335" s="283"/>
      <c r="H335" s="283"/>
      <c r="I335" s="283"/>
      <c r="J335" s="283"/>
      <c r="K335" s="283"/>
      <c r="L335" s="283"/>
      <c r="M335" s="283"/>
      <c r="N335" s="283"/>
      <c r="O335" s="283"/>
      <c r="P335" s="283"/>
      <c r="Q335" s="283"/>
      <c r="R335" s="283"/>
      <c r="S335" s="283"/>
      <c r="T335" s="283"/>
      <c r="U335" s="283"/>
      <c r="V335" s="283"/>
      <c r="W335" s="283"/>
      <c r="X335" s="283"/>
      <c r="Y335" s="283"/>
      <c r="Z335" s="283"/>
      <c r="AA335" s="283"/>
    </row>
    <row r="336" spans="1:27" ht="9.75">
      <c r="A336" s="291"/>
      <c r="B336" s="291"/>
      <c r="C336" s="291"/>
      <c r="D336" s="291"/>
      <c r="E336" s="283"/>
      <c r="F336" s="283"/>
      <c r="G336" s="283"/>
      <c r="H336" s="283"/>
      <c r="I336" s="283"/>
      <c r="J336" s="283"/>
      <c r="K336" s="283"/>
      <c r="L336" s="283"/>
      <c r="M336" s="283"/>
      <c r="N336" s="283"/>
      <c r="O336" s="283"/>
      <c r="P336" s="283"/>
      <c r="Q336" s="283"/>
      <c r="R336" s="283"/>
      <c r="S336" s="283"/>
      <c r="T336" s="283"/>
      <c r="U336" s="283"/>
      <c r="V336" s="283"/>
      <c r="W336" s="283"/>
      <c r="X336" s="283"/>
      <c r="Y336" s="283"/>
      <c r="Z336" s="283"/>
      <c r="AA336" s="283"/>
    </row>
    <row r="337" spans="1:27" ht="9.75">
      <c r="A337" s="291"/>
      <c r="B337" s="291"/>
      <c r="C337" s="291"/>
      <c r="D337" s="291"/>
      <c r="E337" s="283"/>
      <c r="F337" s="283"/>
      <c r="G337" s="283"/>
      <c r="H337" s="283"/>
      <c r="I337" s="283"/>
      <c r="J337" s="283"/>
      <c r="K337" s="283"/>
      <c r="L337" s="283"/>
      <c r="M337" s="283"/>
      <c r="N337" s="283"/>
      <c r="O337" s="283"/>
      <c r="P337" s="283"/>
      <c r="Q337" s="283"/>
      <c r="R337" s="283"/>
      <c r="S337" s="283"/>
      <c r="T337" s="283"/>
      <c r="U337" s="283"/>
      <c r="V337" s="283"/>
      <c r="W337" s="283"/>
      <c r="X337" s="283"/>
      <c r="Y337" s="283"/>
      <c r="Z337" s="283"/>
      <c r="AA337" s="283"/>
    </row>
    <row r="338" spans="1:27" ht="9.75">
      <c r="A338" s="291"/>
      <c r="B338" s="291"/>
      <c r="C338" s="291"/>
      <c r="D338" s="291"/>
      <c r="E338" s="283"/>
      <c r="F338" s="283"/>
      <c r="G338" s="283"/>
      <c r="H338" s="283"/>
      <c r="I338" s="283"/>
      <c r="J338" s="283"/>
      <c r="K338" s="283"/>
      <c r="L338" s="283"/>
      <c r="M338" s="283"/>
      <c r="N338" s="283"/>
      <c r="O338" s="283"/>
      <c r="P338" s="283"/>
      <c r="Q338" s="283"/>
      <c r="R338" s="283"/>
      <c r="S338" s="283"/>
      <c r="T338" s="283"/>
      <c r="U338" s="283"/>
      <c r="V338" s="283"/>
      <c r="W338" s="283"/>
      <c r="X338" s="283"/>
      <c r="Y338" s="283"/>
      <c r="Z338" s="283"/>
      <c r="AA338" s="283"/>
    </row>
    <row r="339" spans="1:27" ht="9.75">
      <c r="A339" s="291"/>
      <c r="B339" s="291"/>
      <c r="C339" s="291"/>
      <c r="D339" s="291"/>
      <c r="E339" s="283"/>
      <c r="F339" s="283"/>
      <c r="G339" s="283"/>
      <c r="H339" s="283"/>
      <c r="I339" s="283"/>
      <c r="J339" s="283"/>
      <c r="K339" s="283"/>
      <c r="L339" s="283"/>
      <c r="M339" s="283"/>
      <c r="N339" s="283"/>
      <c r="O339" s="283"/>
      <c r="P339" s="283"/>
      <c r="Q339" s="283"/>
      <c r="R339" s="283"/>
      <c r="S339" s="283"/>
      <c r="T339" s="283"/>
      <c r="U339" s="283"/>
      <c r="V339" s="283"/>
      <c r="W339" s="283"/>
      <c r="X339" s="283"/>
      <c r="Y339" s="283"/>
      <c r="Z339" s="283"/>
      <c r="AA339" s="283"/>
    </row>
    <row r="340" spans="1:27" ht="9.75">
      <c r="A340" s="291"/>
      <c r="B340" s="291"/>
      <c r="C340" s="291"/>
      <c r="D340" s="291"/>
      <c r="E340" s="283"/>
      <c r="F340" s="283"/>
      <c r="G340" s="283"/>
      <c r="H340" s="283"/>
      <c r="I340" s="283"/>
      <c r="J340" s="283"/>
      <c r="K340" s="283"/>
      <c r="L340" s="283"/>
      <c r="M340" s="283"/>
      <c r="N340" s="283"/>
      <c r="O340" s="283"/>
      <c r="P340" s="283"/>
      <c r="Q340" s="283"/>
      <c r="R340" s="283"/>
      <c r="S340" s="283"/>
      <c r="T340" s="283"/>
      <c r="U340" s="283"/>
      <c r="V340" s="283"/>
      <c r="W340" s="283"/>
      <c r="X340" s="283"/>
      <c r="Y340" s="283"/>
      <c r="Z340" s="283"/>
      <c r="AA340" s="283"/>
    </row>
    <row r="341" spans="1:27" ht="9.75">
      <c r="A341" s="291"/>
      <c r="B341" s="291"/>
      <c r="C341" s="291"/>
      <c r="D341" s="291"/>
      <c r="E341" s="283"/>
      <c r="F341" s="283"/>
      <c r="G341" s="283"/>
      <c r="H341" s="283"/>
      <c r="I341" s="283"/>
      <c r="J341" s="283"/>
      <c r="K341" s="283"/>
      <c r="L341" s="283"/>
      <c r="M341" s="283"/>
      <c r="N341" s="283"/>
      <c r="O341" s="283"/>
      <c r="P341" s="283"/>
      <c r="Q341" s="283"/>
      <c r="R341" s="283"/>
      <c r="S341" s="283"/>
      <c r="T341" s="283"/>
      <c r="U341" s="283"/>
      <c r="V341" s="283"/>
      <c r="W341" s="283"/>
      <c r="X341" s="283"/>
      <c r="Y341" s="283"/>
      <c r="Z341" s="283"/>
      <c r="AA341" s="283"/>
    </row>
    <row r="342" spans="1:27" ht="9.75">
      <c r="A342" s="291"/>
      <c r="B342" s="291"/>
      <c r="C342" s="291"/>
      <c r="D342" s="291"/>
      <c r="E342" s="283"/>
      <c r="F342" s="283"/>
      <c r="G342" s="283"/>
      <c r="H342" s="283"/>
      <c r="I342" s="283"/>
      <c r="J342" s="283"/>
      <c r="K342" s="283"/>
      <c r="L342" s="283"/>
      <c r="M342" s="283"/>
      <c r="N342" s="283"/>
      <c r="O342" s="283"/>
      <c r="P342" s="283"/>
      <c r="Q342" s="283"/>
      <c r="R342" s="283"/>
      <c r="S342" s="283"/>
      <c r="T342" s="283"/>
      <c r="U342" s="283"/>
      <c r="V342" s="283"/>
      <c r="W342" s="283"/>
      <c r="X342" s="283"/>
      <c r="Y342" s="283"/>
      <c r="Z342" s="283"/>
      <c r="AA342" s="283"/>
    </row>
    <row r="343" spans="1:27" ht="9.75">
      <c r="A343" s="291"/>
      <c r="B343" s="291"/>
      <c r="C343" s="291"/>
      <c r="D343" s="291"/>
      <c r="E343" s="283"/>
      <c r="F343" s="283"/>
      <c r="G343" s="283"/>
      <c r="H343" s="283"/>
      <c r="I343" s="283"/>
      <c r="J343" s="283"/>
      <c r="K343" s="283"/>
      <c r="L343" s="283"/>
      <c r="M343" s="283"/>
      <c r="N343" s="283"/>
      <c r="O343" s="283"/>
      <c r="P343" s="283"/>
      <c r="Q343" s="283"/>
      <c r="R343" s="283"/>
      <c r="S343" s="283"/>
      <c r="T343" s="283"/>
      <c r="U343" s="283"/>
      <c r="V343" s="283"/>
      <c r="W343" s="283"/>
      <c r="X343" s="283"/>
      <c r="Y343" s="283"/>
      <c r="Z343" s="283"/>
      <c r="AA343" s="283"/>
    </row>
    <row r="344" spans="1:27" ht="9.75">
      <c r="A344" s="291"/>
      <c r="B344" s="291"/>
      <c r="C344" s="291"/>
      <c r="D344" s="291"/>
      <c r="E344" s="283"/>
      <c r="F344" s="283"/>
      <c r="G344" s="283"/>
      <c r="H344" s="283"/>
      <c r="I344" s="283"/>
      <c r="J344" s="283"/>
      <c r="K344" s="283"/>
      <c r="L344" s="283"/>
      <c r="M344" s="283"/>
      <c r="N344" s="283"/>
      <c r="O344" s="283"/>
      <c r="P344" s="283"/>
      <c r="Q344" s="283"/>
      <c r="R344" s="283"/>
      <c r="S344" s="283"/>
      <c r="T344" s="283"/>
      <c r="U344" s="283"/>
      <c r="V344" s="283"/>
      <c r="W344" s="283"/>
      <c r="X344" s="283"/>
      <c r="Y344" s="283"/>
      <c r="Z344" s="283"/>
      <c r="AA344" s="283"/>
    </row>
    <row r="345" spans="1:27" ht="9.75">
      <c r="A345" s="291"/>
      <c r="B345" s="291"/>
      <c r="C345" s="291"/>
      <c r="D345" s="291"/>
      <c r="E345" s="283"/>
      <c r="F345" s="283"/>
      <c r="G345" s="283"/>
      <c r="H345" s="283"/>
      <c r="I345" s="283"/>
      <c r="J345" s="283"/>
      <c r="K345" s="283"/>
      <c r="L345" s="283"/>
      <c r="M345" s="283"/>
      <c r="N345" s="283"/>
      <c r="O345" s="283"/>
      <c r="P345" s="283"/>
      <c r="Q345" s="283"/>
      <c r="R345" s="283"/>
      <c r="S345" s="283"/>
      <c r="T345" s="283"/>
      <c r="U345" s="283"/>
      <c r="V345" s="283"/>
      <c r="W345" s="283"/>
      <c r="X345" s="283"/>
      <c r="Y345" s="283"/>
      <c r="Z345" s="283"/>
      <c r="AA345" s="283"/>
    </row>
    <row r="346" spans="1:27" ht="9.75">
      <c r="A346" s="291"/>
      <c r="B346" s="291"/>
      <c r="C346" s="291"/>
      <c r="D346" s="291"/>
      <c r="E346" s="283"/>
      <c r="F346" s="283"/>
      <c r="G346" s="283"/>
      <c r="H346" s="283"/>
      <c r="I346" s="283"/>
      <c r="J346" s="283"/>
      <c r="K346" s="283"/>
      <c r="L346" s="283"/>
      <c r="M346" s="283"/>
      <c r="N346" s="283"/>
      <c r="O346" s="283"/>
      <c r="P346" s="283"/>
      <c r="Q346" s="283"/>
      <c r="R346" s="283"/>
      <c r="S346" s="283"/>
      <c r="T346" s="283"/>
      <c r="U346" s="283"/>
      <c r="V346" s="283"/>
      <c r="W346" s="283"/>
      <c r="X346" s="283"/>
      <c r="Y346" s="283"/>
      <c r="Z346" s="283"/>
      <c r="AA346" s="283"/>
    </row>
    <row r="347" spans="1:27" ht="9.75">
      <c r="A347" s="291"/>
      <c r="B347" s="291"/>
      <c r="C347" s="291"/>
      <c r="D347" s="291"/>
      <c r="E347" s="283"/>
      <c r="F347" s="283"/>
      <c r="G347" s="283"/>
      <c r="H347" s="283"/>
      <c r="I347" s="283"/>
      <c r="J347" s="283"/>
      <c r="K347" s="283"/>
      <c r="L347" s="283"/>
      <c r="M347" s="283"/>
      <c r="N347" s="283"/>
      <c r="O347" s="283"/>
      <c r="P347" s="283"/>
      <c r="Q347" s="283"/>
      <c r="R347" s="283"/>
      <c r="S347" s="283"/>
      <c r="T347" s="283"/>
      <c r="U347" s="283"/>
      <c r="V347" s="283"/>
      <c r="W347" s="283"/>
      <c r="X347" s="283"/>
      <c r="Y347" s="283"/>
      <c r="Z347" s="283"/>
      <c r="AA347" s="283"/>
    </row>
    <row r="348" spans="1:27" ht="9.75">
      <c r="A348" s="291"/>
      <c r="B348" s="291"/>
      <c r="C348" s="291"/>
      <c r="D348" s="291"/>
      <c r="E348" s="283"/>
      <c r="F348" s="283"/>
      <c r="G348" s="283"/>
      <c r="H348" s="283"/>
      <c r="I348" s="283"/>
      <c r="J348" s="283"/>
      <c r="K348" s="283"/>
      <c r="L348" s="283"/>
      <c r="M348" s="283"/>
      <c r="N348" s="283"/>
      <c r="O348" s="283"/>
      <c r="P348" s="283"/>
      <c r="Q348" s="283"/>
      <c r="R348" s="283"/>
      <c r="S348" s="283"/>
      <c r="T348" s="283"/>
      <c r="U348" s="283"/>
      <c r="V348" s="283"/>
      <c r="W348" s="283"/>
      <c r="X348" s="283"/>
      <c r="Y348" s="283"/>
      <c r="Z348" s="283"/>
      <c r="AA348" s="283"/>
    </row>
    <row r="349" spans="1:27" ht="9.75">
      <c r="A349" s="291"/>
      <c r="B349" s="291"/>
      <c r="C349" s="291"/>
      <c r="D349" s="291"/>
      <c r="E349" s="283"/>
      <c r="F349" s="283"/>
      <c r="G349" s="283"/>
      <c r="H349" s="283"/>
      <c r="I349" s="283"/>
      <c r="J349" s="283"/>
      <c r="K349" s="283"/>
      <c r="L349" s="283"/>
      <c r="M349" s="283"/>
      <c r="N349" s="283"/>
      <c r="O349" s="283"/>
      <c r="P349" s="283"/>
      <c r="Q349" s="283"/>
      <c r="R349" s="283"/>
      <c r="S349" s="283"/>
      <c r="T349" s="283"/>
      <c r="U349" s="283"/>
      <c r="V349" s="283"/>
      <c r="W349" s="283"/>
      <c r="X349" s="283"/>
      <c r="Y349" s="283"/>
      <c r="Z349" s="283"/>
      <c r="AA349" s="283"/>
    </row>
    <row r="350" spans="1:27" ht="9.75">
      <c r="A350" s="291"/>
      <c r="B350" s="291"/>
      <c r="C350" s="291"/>
      <c r="D350" s="291"/>
      <c r="E350" s="283"/>
      <c r="F350" s="283"/>
      <c r="G350" s="283"/>
      <c r="H350" s="283"/>
      <c r="I350" s="283"/>
      <c r="J350" s="283"/>
      <c r="K350" s="283"/>
      <c r="L350" s="283"/>
      <c r="M350" s="283"/>
      <c r="N350" s="283"/>
      <c r="O350" s="283"/>
      <c r="P350" s="283"/>
      <c r="Q350" s="283"/>
      <c r="R350" s="283"/>
      <c r="S350" s="283"/>
      <c r="T350" s="283"/>
      <c r="U350" s="283"/>
      <c r="V350" s="283"/>
      <c r="W350" s="283"/>
      <c r="X350" s="283"/>
      <c r="Y350" s="283"/>
      <c r="Z350" s="283"/>
      <c r="AA350" s="283"/>
    </row>
    <row r="351" spans="1:27" ht="9.75">
      <c r="A351" s="291"/>
      <c r="B351" s="291"/>
      <c r="C351" s="291"/>
      <c r="D351" s="291"/>
      <c r="E351" s="283"/>
      <c r="F351" s="283"/>
      <c r="G351" s="283"/>
      <c r="H351" s="283"/>
      <c r="I351" s="283"/>
      <c r="J351" s="283"/>
      <c r="K351" s="283"/>
      <c r="L351" s="283"/>
      <c r="M351" s="283"/>
      <c r="N351" s="283"/>
      <c r="O351" s="283"/>
      <c r="P351" s="283"/>
      <c r="Q351" s="283"/>
      <c r="R351" s="283"/>
      <c r="S351" s="283"/>
      <c r="T351" s="283"/>
      <c r="U351" s="283"/>
      <c r="V351" s="283"/>
      <c r="W351" s="283"/>
      <c r="X351" s="283"/>
      <c r="Y351" s="283"/>
      <c r="Z351" s="283"/>
      <c r="AA351" s="283"/>
    </row>
    <row r="352" spans="1:27" ht="9.75">
      <c r="A352" s="291"/>
      <c r="B352" s="291"/>
      <c r="C352" s="291"/>
      <c r="D352" s="291"/>
      <c r="E352" s="283"/>
      <c r="F352" s="283"/>
      <c r="G352" s="283"/>
      <c r="H352" s="283"/>
      <c r="I352" s="283"/>
      <c r="J352" s="283"/>
      <c r="K352" s="283"/>
      <c r="L352" s="283"/>
      <c r="M352" s="283"/>
      <c r="N352" s="283"/>
      <c r="O352" s="283"/>
      <c r="P352" s="283"/>
      <c r="Q352" s="283"/>
      <c r="R352" s="283"/>
      <c r="S352" s="283"/>
      <c r="T352" s="283"/>
      <c r="U352" s="283"/>
      <c r="V352" s="283"/>
      <c r="W352" s="283"/>
      <c r="X352" s="283"/>
      <c r="Y352" s="283"/>
      <c r="Z352" s="283"/>
      <c r="AA352" s="283"/>
    </row>
    <row r="353" spans="1:27" ht="9.75">
      <c r="A353" s="291"/>
      <c r="B353" s="291"/>
      <c r="C353" s="291"/>
      <c r="D353" s="291"/>
      <c r="E353" s="283"/>
      <c r="F353" s="283"/>
      <c r="G353" s="283"/>
      <c r="H353" s="283"/>
      <c r="I353" s="283"/>
      <c r="J353" s="283"/>
      <c r="K353" s="283"/>
      <c r="L353" s="283"/>
      <c r="M353" s="283"/>
      <c r="N353" s="283"/>
      <c r="O353" s="283"/>
      <c r="P353" s="283"/>
      <c r="Q353" s="283"/>
      <c r="R353" s="283"/>
      <c r="S353" s="283"/>
      <c r="T353" s="283"/>
      <c r="U353" s="283"/>
      <c r="V353" s="283"/>
      <c r="W353" s="283"/>
      <c r="X353" s="283"/>
      <c r="Y353" s="283"/>
      <c r="Z353" s="283"/>
      <c r="AA353" s="283"/>
    </row>
    <row r="354" spans="1:27" ht="9.75">
      <c r="A354" s="291"/>
      <c r="B354" s="291"/>
      <c r="C354" s="291"/>
      <c r="D354" s="291"/>
      <c r="E354" s="283"/>
      <c r="F354" s="283"/>
      <c r="G354" s="283"/>
      <c r="H354" s="283"/>
      <c r="I354" s="283"/>
      <c r="J354" s="283"/>
      <c r="K354" s="283"/>
      <c r="L354" s="283"/>
      <c r="M354" s="283"/>
      <c r="N354" s="283"/>
      <c r="O354" s="283"/>
      <c r="P354" s="283"/>
      <c r="Q354" s="283"/>
      <c r="R354" s="283"/>
      <c r="S354" s="283"/>
      <c r="T354" s="283"/>
      <c r="U354" s="283"/>
      <c r="V354" s="283"/>
      <c r="W354" s="283"/>
      <c r="X354" s="283"/>
      <c r="Y354" s="283"/>
      <c r="Z354" s="283"/>
      <c r="AA354" s="283"/>
    </row>
    <row r="355" spans="1:27" ht="9.75">
      <c r="A355" s="291"/>
      <c r="B355" s="291"/>
      <c r="C355" s="291"/>
      <c r="D355" s="291"/>
      <c r="E355" s="283"/>
      <c r="F355" s="283"/>
      <c r="G355" s="283"/>
      <c r="H355" s="283"/>
      <c r="I355" s="283"/>
      <c r="J355" s="283"/>
      <c r="K355" s="283"/>
      <c r="L355" s="283"/>
      <c r="M355" s="283"/>
      <c r="N355" s="283"/>
      <c r="O355" s="283"/>
      <c r="P355" s="283"/>
      <c r="Q355" s="283"/>
      <c r="R355" s="283"/>
      <c r="S355" s="283"/>
      <c r="T355" s="283"/>
      <c r="U355" s="283"/>
      <c r="V355" s="283"/>
      <c r="W355" s="283"/>
      <c r="X355" s="283"/>
      <c r="Y355" s="283"/>
      <c r="Z355" s="283"/>
      <c r="AA355" s="283"/>
    </row>
    <row r="356" spans="1:27" ht="9.75">
      <c r="A356" s="291"/>
      <c r="B356" s="291"/>
      <c r="C356" s="291"/>
      <c r="D356" s="291"/>
      <c r="E356" s="283"/>
      <c r="F356" s="283"/>
      <c r="G356" s="283"/>
      <c r="H356" s="283"/>
      <c r="I356" s="283"/>
      <c r="J356" s="283"/>
      <c r="K356" s="283"/>
      <c r="L356" s="283"/>
      <c r="M356" s="283"/>
      <c r="N356" s="283"/>
      <c r="O356" s="283"/>
      <c r="P356" s="283"/>
      <c r="Q356" s="283"/>
      <c r="R356" s="283"/>
      <c r="S356" s="283"/>
      <c r="T356" s="283"/>
      <c r="U356" s="283"/>
      <c r="V356" s="283"/>
      <c r="W356" s="283"/>
      <c r="X356" s="283"/>
      <c r="Y356" s="283"/>
      <c r="Z356" s="283"/>
      <c r="AA356" s="283"/>
    </row>
    <row r="357" spans="1:27" ht="9.75">
      <c r="A357" s="291"/>
      <c r="B357" s="291"/>
      <c r="C357" s="291"/>
      <c r="D357" s="291"/>
      <c r="E357" s="283"/>
      <c r="F357" s="283"/>
      <c r="G357" s="283"/>
      <c r="H357" s="283"/>
      <c r="I357" s="283"/>
      <c r="J357" s="283"/>
      <c r="K357" s="283"/>
      <c r="L357" s="283"/>
      <c r="M357" s="283"/>
      <c r="N357" s="283"/>
      <c r="O357" s="283"/>
      <c r="P357" s="283"/>
      <c r="Q357" s="283"/>
      <c r="R357" s="283"/>
      <c r="S357" s="283"/>
      <c r="T357" s="283"/>
      <c r="U357" s="283"/>
      <c r="V357" s="283"/>
      <c r="W357" s="283"/>
      <c r="X357" s="283"/>
      <c r="Y357" s="283"/>
      <c r="Z357" s="283"/>
      <c r="AA357" s="283"/>
    </row>
    <row r="358" spans="1:27" ht="9.75">
      <c r="A358" s="291"/>
      <c r="B358" s="291"/>
      <c r="C358" s="291"/>
      <c r="D358" s="291"/>
      <c r="E358" s="283"/>
      <c r="F358" s="283"/>
      <c r="G358" s="283"/>
      <c r="H358" s="283"/>
      <c r="I358" s="283"/>
      <c r="J358" s="283"/>
      <c r="K358" s="283"/>
      <c r="L358" s="283"/>
      <c r="M358" s="283"/>
      <c r="N358" s="283"/>
      <c r="O358" s="283"/>
      <c r="P358" s="283"/>
      <c r="Q358" s="283"/>
      <c r="R358" s="283"/>
      <c r="S358" s="283"/>
      <c r="T358" s="283"/>
      <c r="U358" s="283"/>
      <c r="V358" s="283"/>
      <c r="W358" s="283"/>
      <c r="X358" s="283"/>
      <c r="Y358" s="283"/>
      <c r="Z358" s="283"/>
      <c r="AA358" s="283"/>
    </row>
    <row r="359" spans="1:27" ht="9.75">
      <c r="A359" s="291"/>
      <c r="B359" s="291"/>
      <c r="C359" s="291"/>
      <c r="D359" s="291"/>
      <c r="E359" s="283"/>
      <c r="F359" s="283"/>
      <c r="G359" s="283"/>
      <c r="H359" s="283"/>
      <c r="I359" s="283"/>
      <c r="J359" s="283"/>
      <c r="K359" s="283"/>
      <c r="L359" s="283"/>
      <c r="M359" s="283"/>
      <c r="N359" s="283"/>
      <c r="O359" s="283"/>
      <c r="P359" s="283"/>
      <c r="Q359" s="283"/>
      <c r="R359" s="283"/>
      <c r="S359" s="283"/>
      <c r="T359" s="283"/>
      <c r="U359" s="283"/>
      <c r="V359" s="283"/>
      <c r="W359" s="283"/>
      <c r="X359" s="283"/>
      <c r="Y359" s="283"/>
      <c r="Z359" s="283"/>
      <c r="AA359" s="283"/>
    </row>
    <row r="360" spans="1:27" ht="9.75">
      <c r="A360" s="291"/>
      <c r="B360" s="291"/>
      <c r="C360" s="291"/>
      <c r="D360" s="291"/>
      <c r="E360" s="283"/>
      <c r="F360" s="283"/>
      <c r="G360" s="283"/>
      <c r="H360" s="283"/>
      <c r="I360" s="283"/>
      <c r="J360" s="283"/>
      <c r="K360" s="283"/>
      <c r="L360" s="283"/>
      <c r="M360" s="283"/>
      <c r="N360" s="283"/>
      <c r="O360" s="283"/>
      <c r="P360" s="283"/>
      <c r="Q360" s="283"/>
      <c r="R360" s="283"/>
      <c r="S360" s="283"/>
      <c r="T360" s="283"/>
      <c r="U360" s="283"/>
      <c r="V360" s="283"/>
      <c r="W360" s="283"/>
      <c r="X360" s="283"/>
      <c r="Y360" s="283"/>
      <c r="Z360" s="283"/>
      <c r="AA360" s="283"/>
    </row>
    <row r="363" spans="1:3" ht="9.75">
      <c r="A363" s="263" t="s">
        <v>214</v>
      </c>
      <c r="B363" s="256"/>
      <c r="C363" s="256"/>
    </row>
    <row r="364" spans="1:3" ht="9.75">
      <c r="A364" s="254" t="s">
        <v>215</v>
      </c>
      <c r="B364" s="254" t="s">
        <v>216</v>
      </c>
      <c r="C364" s="254" t="s">
        <v>217</v>
      </c>
    </row>
    <row r="365" spans="1:3" ht="9.75">
      <c r="A365" s="264">
        <v>0</v>
      </c>
      <c r="B365" s="265"/>
      <c r="C365" s="266" t="s">
        <v>213</v>
      </c>
    </row>
    <row r="366" spans="1:3" ht="9.75">
      <c r="A366" s="264">
        <v>0.03125</v>
      </c>
      <c r="B366" s="265"/>
      <c r="C366" s="266" t="s">
        <v>218</v>
      </c>
    </row>
    <row r="367" spans="1:3" ht="9.75">
      <c r="A367" s="264">
        <v>0.0625</v>
      </c>
      <c r="B367" s="267"/>
      <c r="C367" s="266" t="s">
        <v>218</v>
      </c>
    </row>
    <row r="368" spans="1:3" ht="9.75">
      <c r="A368" s="264">
        <v>0.09375</v>
      </c>
      <c r="B368" s="267"/>
      <c r="C368" s="266" t="s">
        <v>219</v>
      </c>
    </row>
    <row r="369" spans="1:3" ht="9.75">
      <c r="A369" s="264">
        <v>0.125</v>
      </c>
      <c r="B369" s="267"/>
      <c r="C369" s="266" t="s">
        <v>219</v>
      </c>
    </row>
    <row r="370" spans="1:3" ht="9.75">
      <c r="A370" s="264">
        <v>0.15625</v>
      </c>
      <c r="B370" s="267"/>
      <c r="C370" s="266" t="s">
        <v>220</v>
      </c>
    </row>
    <row r="371" spans="1:3" ht="9.75">
      <c r="A371" s="264">
        <v>0.1875</v>
      </c>
      <c r="B371" s="267"/>
      <c r="C371" s="266" t="s">
        <v>220</v>
      </c>
    </row>
    <row r="372" spans="1:3" ht="9.75">
      <c r="A372" s="264">
        <v>0.21875</v>
      </c>
      <c r="B372" s="267"/>
      <c r="C372" s="266" t="s">
        <v>221</v>
      </c>
    </row>
    <row r="373" spans="1:3" ht="9.75">
      <c r="A373" s="264">
        <v>0.25</v>
      </c>
      <c r="B373" s="267"/>
      <c r="C373" s="266" t="s">
        <v>221</v>
      </c>
    </row>
    <row r="374" spans="1:3" ht="9.75">
      <c r="A374" s="264">
        <v>0.28125</v>
      </c>
      <c r="B374" s="267"/>
      <c r="C374" s="266" t="s">
        <v>222</v>
      </c>
    </row>
    <row r="375" spans="1:3" ht="9.75">
      <c r="A375" s="264">
        <v>0.3125</v>
      </c>
      <c r="B375" s="267"/>
      <c r="C375" s="266" t="s">
        <v>222</v>
      </c>
    </row>
    <row r="376" spans="1:3" ht="9.75">
      <c r="A376" s="264">
        <v>0.34375</v>
      </c>
      <c r="B376" s="267"/>
      <c r="C376" s="266" t="s">
        <v>223</v>
      </c>
    </row>
    <row r="377" spans="1:3" ht="9.75">
      <c r="A377" s="264">
        <v>0.375</v>
      </c>
      <c r="B377" s="267"/>
      <c r="C377" s="266" t="s">
        <v>223</v>
      </c>
    </row>
    <row r="378" spans="1:3" ht="9.75">
      <c r="A378" s="264">
        <v>0.40625</v>
      </c>
      <c r="B378" s="267"/>
      <c r="C378" s="266" t="s">
        <v>224</v>
      </c>
    </row>
    <row r="379" spans="1:3" ht="9.75">
      <c r="A379" s="264">
        <v>0.4375</v>
      </c>
      <c r="B379" s="267"/>
      <c r="C379" s="266" t="s">
        <v>224</v>
      </c>
    </row>
    <row r="380" spans="1:3" ht="9.75">
      <c r="A380" s="264">
        <v>0.46875</v>
      </c>
      <c r="B380" s="267"/>
      <c r="C380" s="266" t="s">
        <v>225</v>
      </c>
    </row>
    <row r="381" spans="1:3" ht="9.75">
      <c r="A381" s="264">
        <v>0.5</v>
      </c>
      <c r="B381" s="267"/>
      <c r="C381" s="266" t="s">
        <v>225</v>
      </c>
    </row>
    <row r="382" spans="1:3" ht="9.75">
      <c r="A382" s="264">
        <v>0.53125</v>
      </c>
      <c r="B382" s="267"/>
      <c r="C382" s="266" t="s">
        <v>226</v>
      </c>
    </row>
    <row r="383" spans="1:3" ht="9.75">
      <c r="A383" s="264">
        <v>0.5625</v>
      </c>
      <c r="B383" s="267"/>
      <c r="C383" s="266" t="s">
        <v>226</v>
      </c>
    </row>
    <row r="384" spans="1:3" ht="9.75">
      <c r="A384" s="264">
        <v>0.59375</v>
      </c>
      <c r="B384" s="267"/>
      <c r="C384" s="266" t="s">
        <v>227</v>
      </c>
    </row>
    <row r="385" spans="1:3" ht="9.75">
      <c r="A385" s="264">
        <v>0.625</v>
      </c>
      <c r="B385" s="267"/>
      <c r="C385" s="266" t="s">
        <v>227</v>
      </c>
    </row>
    <row r="386" spans="1:3" ht="9.75">
      <c r="A386" s="264">
        <v>0.65625</v>
      </c>
      <c r="B386" s="267"/>
      <c r="C386" s="266" t="s">
        <v>228</v>
      </c>
    </row>
    <row r="387" spans="1:3" ht="9.75">
      <c r="A387" s="264">
        <v>0.6875</v>
      </c>
      <c r="B387" s="267"/>
      <c r="C387" s="266" t="s">
        <v>228</v>
      </c>
    </row>
    <row r="388" spans="1:3" ht="9.75">
      <c r="A388" s="264">
        <v>0.71875</v>
      </c>
      <c r="B388" s="267"/>
      <c r="C388" s="266" t="s">
        <v>229</v>
      </c>
    </row>
    <row r="389" spans="1:3" ht="9.75">
      <c r="A389" s="264">
        <v>0.75</v>
      </c>
      <c r="B389" s="267"/>
      <c r="C389" s="266" t="s">
        <v>229</v>
      </c>
    </row>
    <row r="390" spans="1:3" ht="9.75">
      <c r="A390" s="264">
        <v>0.78125</v>
      </c>
      <c r="B390" s="267"/>
      <c r="C390" s="266" t="s">
        <v>230</v>
      </c>
    </row>
    <row r="391" spans="1:3" ht="9.75">
      <c r="A391" s="264">
        <v>0.8125</v>
      </c>
      <c r="B391" s="267"/>
      <c r="C391" s="266" t="s">
        <v>230</v>
      </c>
    </row>
    <row r="392" spans="1:3" ht="9.75">
      <c r="A392" s="264">
        <v>0.84375</v>
      </c>
      <c r="B392" s="267"/>
      <c r="C392" s="266" t="s">
        <v>231</v>
      </c>
    </row>
    <row r="393" spans="1:3" ht="9.75">
      <c r="A393" s="264">
        <v>0.875</v>
      </c>
      <c r="B393" s="267"/>
      <c r="C393" s="266" t="s">
        <v>231</v>
      </c>
    </row>
    <row r="394" spans="1:3" ht="9.75">
      <c r="A394" s="264">
        <v>0.90625</v>
      </c>
      <c r="B394" s="267"/>
      <c r="C394" s="266" t="s">
        <v>232</v>
      </c>
    </row>
    <row r="395" spans="1:3" ht="9.75">
      <c r="A395" s="264">
        <v>0.9375</v>
      </c>
      <c r="B395" s="267"/>
      <c r="C395" s="266" t="s">
        <v>232</v>
      </c>
    </row>
    <row r="396" spans="1:3" ht="9.75">
      <c r="A396" s="264">
        <v>0.96875</v>
      </c>
      <c r="B396" s="267"/>
      <c r="C396" s="266" t="s">
        <v>216</v>
      </c>
    </row>
    <row r="397" spans="1:3" ht="9.75">
      <c r="A397" s="264">
        <v>1</v>
      </c>
      <c r="B397" s="267"/>
      <c r="C397" s="266" t="s">
        <v>216</v>
      </c>
    </row>
    <row r="398" spans="1:3" ht="9.75">
      <c r="A398" s="268"/>
      <c r="B398" s="269"/>
      <c r="C398" s="270"/>
    </row>
    <row r="399" spans="1:3" ht="9.75">
      <c r="A399" s="271"/>
      <c r="B399" s="272"/>
      <c r="C399" s="272"/>
    </row>
    <row r="400" ht="9.75">
      <c r="A400" s="273"/>
    </row>
    <row r="401" spans="1:3" ht="9.75">
      <c r="A401" s="274" t="s">
        <v>233</v>
      </c>
      <c r="B401" s="256"/>
      <c r="C401" s="256"/>
    </row>
    <row r="402" spans="1:3" ht="9.75">
      <c r="A402" s="275">
        <v>5</v>
      </c>
      <c r="B402" s="276"/>
      <c r="C402" s="277" t="s">
        <v>234</v>
      </c>
    </row>
    <row r="403" spans="1:3" ht="9.75">
      <c r="A403" s="278">
        <f aca="true" t="shared" si="0" ref="A403:A466">A402+0.0625</f>
        <v>5.0625</v>
      </c>
      <c r="B403" s="265"/>
      <c r="C403" s="279" t="s">
        <v>235</v>
      </c>
    </row>
    <row r="404" spans="1:3" ht="9.75">
      <c r="A404" s="278">
        <f t="shared" si="0"/>
        <v>5.125</v>
      </c>
      <c r="B404" s="265"/>
      <c r="C404" s="279" t="s">
        <v>236</v>
      </c>
    </row>
    <row r="405" spans="1:3" ht="9.75">
      <c r="A405" s="278">
        <f t="shared" si="0"/>
        <v>5.1875</v>
      </c>
      <c r="B405" s="265"/>
      <c r="C405" s="279" t="s">
        <v>237</v>
      </c>
    </row>
    <row r="406" spans="1:3" ht="9.75">
      <c r="A406" s="278">
        <f t="shared" si="0"/>
        <v>5.25</v>
      </c>
      <c r="B406" s="265"/>
      <c r="C406" s="279" t="s">
        <v>238</v>
      </c>
    </row>
    <row r="407" spans="1:3" ht="9.75">
      <c r="A407" s="278">
        <f t="shared" si="0"/>
        <v>5.3125</v>
      </c>
      <c r="B407" s="265"/>
      <c r="C407" s="279" t="s">
        <v>239</v>
      </c>
    </row>
    <row r="408" spans="1:3" ht="9.75">
      <c r="A408" s="278">
        <f t="shared" si="0"/>
        <v>5.375</v>
      </c>
      <c r="B408" s="265"/>
      <c r="C408" s="279" t="s">
        <v>240</v>
      </c>
    </row>
    <row r="409" spans="1:3" ht="9.75">
      <c r="A409" s="278">
        <f t="shared" si="0"/>
        <v>5.4375</v>
      </c>
      <c r="B409" s="265"/>
      <c r="C409" s="279" t="s">
        <v>241</v>
      </c>
    </row>
    <row r="410" spans="1:3" ht="9.75">
      <c r="A410" s="278">
        <f t="shared" si="0"/>
        <v>5.5</v>
      </c>
      <c r="B410" s="265"/>
      <c r="C410" s="279" t="s">
        <v>242</v>
      </c>
    </row>
    <row r="411" spans="1:3" ht="9.75">
      <c r="A411" s="278">
        <f t="shared" si="0"/>
        <v>5.5625</v>
      </c>
      <c r="B411" s="265"/>
      <c r="C411" s="279" t="s">
        <v>243</v>
      </c>
    </row>
    <row r="412" spans="1:3" ht="9.75">
      <c r="A412" s="278">
        <f t="shared" si="0"/>
        <v>5.625</v>
      </c>
      <c r="B412" s="265"/>
      <c r="C412" s="279" t="s">
        <v>244</v>
      </c>
    </row>
    <row r="413" spans="1:3" ht="9.75">
      <c r="A413" s="278">
        <f t="shared" si="0"/>
        <v>5.6875</v>
      </c>
      <c r="B413" s="265"/>
      <c r="C413" s="279" t="s">
        <v>245</v>
      </c>
    </row>
    <row r="414" spans="1:3" ht="9.75">
      <c r="A414" s="278">
        <f t="shared" si="0"/>
        <v>5.75</v>
      </c>
      <c r="B414" s="265"/>
      <c r="C414" s="279" t="s">
        <v>246</v>
      </c>
    </row>
    <row r="415" spans="1:3" ht="9.75">
      <c r="A415" s="278">
        <f t="shared" si="0"/>
        <v>5.8125</v>
      </c>
      <c r="B415" s="265"/>
      <c r="C415" s="279" t="s">
        <v>247</v>
      </c>
    </row>
    <row r="416" spans="1:3" ht="9.75">
      <c r="A416" s="278">
        <f t="shared" si="0"/>
        <v>5.875</v>
      </c>
      <c r="B416" s="265"/>
      <c r="C416" s="279" t="s">
        <v>248</v>
      </c>
    </row>
    <row r="417" spans="1:3" ht="9.75">
      <c r="A417" s="278">
        <f t="shared" si="0"/>
        <v>5.9375</v>
      </c>
      <c r="B417" s="265"/>
      <c r="C417" s="279" t="s">
        <v>249</v>
      </c>
    </row>
    <row r="418" spans="1:3" ht="9.75">
      <c r="A418" s="278">
        <f t="shared" si="0"/>
        <v>6</v>
      </c>
      <c r="B418" s="265"/>
      <c r="C418" s="279" t="s">
        <v>250</v>
      </c>
    </row>
    <row r="419" spans="1:3" ht="9.75">
      <c r="A419" s="278">
        <f t="shared" si="0"/>
        <v>6.0625</v>
      </c>
      <c r="B419" s="265"/>
      <c r="C419" s="279" t="s">
        <v>251</v>
      </c>
    </row>
    <row r="420" spans="1:3" ht="9.75">
      <c r="A420" s="278">
        <f t="shared" si="0"/>
        <v>6.125</v>
      </c>
      <c r="B420" s="265"/>
      <c r="C420" s="279" t="s">
        <v>252</v>
      </c>
    </row>
    <row r="421" spans="1:3" ht="9.75">
      <c r="A421" s="278">
        <f t="shared" si="0"/>
        <v>6.1875</v>
      </c>
      <c r="B421" s="265"/>
      <c r="C421" s="279" t="s">
        <v>253</v>
      </c>
    </row>
    <row r="422" spans="1:3" ht="9.75">
      <c r="A422" s="278">
        <f t="shared" si="0"/>
        <v>6.25</v>
      </c>
      <c r="B422" s="265"/>
      <c r="C422" s="279" t="s">
        <v>254</v>
      </c>
    </row>
    <row r="423" spans="1:3" ht="9.75">
      <c r="A423" s="278">
        <f t="shared" si="0"/>
        <v>6.3125</v>
      </c>
      <c r="B423" s="265"/>
      <c r="C423" s="279" t="s">
        <v>255</v>
      </c>
    </row>
    <row r="424" spans="1:3" ht="9.75">
      <c r="A424" s="278">
        <f t="shared" si="0"/>
        <v>6.375</v>
      </c>
      <c r="B424" s="265"/>
      <c r="C424" s="279" t="s">
        <v>256</v>
      </c>
    </row>
    <row r="425" spans="1:3" ht="9.75">
      <c r="A425" s="278">
        <f t="shared" si="0"/>
        <v>6.4375</v>
      </c>
      <c r="B425" s="265"/>
      <c r="C425" s="279" t="s">
        <v>257</v>
      </c>
    </row>
    <row r="426" spans="1:3" ht="9.75">
      <c r="A426" s="278">
        <f t="shared" si="0"/>
        <v>6.5</v>
      </c>
      <c r="B426" s="265"/>
      <c r="C426" s="279" t="s">
        <v>258</v>
      </c>
    </row>
    <row r="427" spans="1:3" ht="9.75">
      <c r="A427" s="278">
        <f t="shared" si="0"/>
        <v>6.5625</v>
      </c>
      <c r="B427" s="265"/>
      <c r="C427" s="279" t="s">
        <v>259</v>
      </c>
    </row>
    <row r="428" spans="1:3" ht="9.75">
      <c r="A428" s="278">
        <f t="shared" si="0"/>
        <v>6.625</v>
      </c>
      <c r="B428" s="265"/>
      <c r="C428" s="279" t="s">
        <v>260</v>
      </c>
    </row>
    <row r="429" spans="1:3" ht="9.75">
      <c r="A429" s="278">
        <f t="shared" si="0"/>
        <v>6.6875</v>
      </c>
      <c r="B429" s="265"/>
      <c r="C429" s="279" t="s">
        <v>261</v>
      </c>
    </row>
    <row r="430" spans="1:3" ht="9.75">
      <c r="A430" s="278">
        <f t="shared" si="0"/>
        <v>6.75</v>
      </c>
      <c r="B430" s="265"/>
      <c r="C430" s="279" t="s">
        <v>262</v>
      </c>
    </row>
    <row r="431" spans="1:3" ht="9.75">
      <c r="A431" s="278">
        <f t="shared" si="0"/>
        <v>6.8125</v>
      </c>
      <c r="B431" s="265"/>
      <c r="C431" s="279" t="s">
        <v>263</v>
      </c>
    </row>
    <row r="432" spans="1:3" ht="9.75">
      <c r="A432" s="278">
        <f t="shared" si="0"/>
        <v>6.875</v>
      </c>
      <c r="B432" s="265"/>
      <c r="C432" s="279" t="s">
        <v>264</v>
      </c>
    </row>
    <row r="433" spans="1:3" ht="9.75">
      <c r="A433" s="278">
        <f t="shared" si="0"/>
        <v>6.9375</v>
      </c>
      <c r="B433" s="265"/>
      <c r="C433" s="279" t="s">
        <v>265</v>
      </c>
    </row>
    <row r="434" spans="1:3" ht="9.75">
      <c r="A434" s="278">
        <f t="shared" si="0"/>
        <v>7</v>
      </c>
      <c r="B434" s="265"/>
      <c r="C434" s="279" t="s">
        <v>266</v>
      </c>
    </row>
    <row r="435" spans="1:3" ht="9.75">
      <c r="A435" s="278">
        <f t="shared" si="0"/>
        <v>7.0625</v>
      </c>
      <c r="B435" s="265"/>
      <c r="C435" s="279" t="s">
        <v>267</v>
      </c>
    </row>
    <row r="436" spans="1:3" ht="9.75">
      <c r="A436" s="278">
        <f t="shared" si="0"/>
        <v>7.125</v>
      </c>
      <c r="B436" s="265"/>
      <c r="C436" s="279" t="s">
        <v>268</v>
      </c>
    </row>
    <row r="437" spans="1:3" ht="9.75">
      <c r="A437" s="278">
        <f t="shared" si="0"/>
        <v>7.1875</v>
      </c>
      <c r="B437" s="265"/>
      <c r="C437" s="279" t="s">
        <v>269</v>
      </c>
    </row>
    <row r="438" spans="1:3" ht="9.75">
      <c r="A438" s="278">
        <f t="shared" si="0"/>
        <v>7.25</v>
      </c>
      <c r="B438" s="265"/>
      <c r="C438" s="279" t="s">
        <v>270</v>
      </c>
    </row>
    <row r="439" spans="1:3" ht="9.75">
      <c r="A439" s="278">
        <f t="shared" si="0"/>
        <v>7.3125</v>
      </c>
      <c r="B439" s="265"/>
      <c r="C439" s="279" t="s">
        <v>271</v>
      </c>
    </row>
    <row r="440" spans="1:3" ht="9.75">
      <c r="A440" s="278">
        <f t="shared" si="0"/>
        <v>7.375</v>
      </c>
      <c r="B440" s="265"/>
      <c r="C440" s="279" t="s">
        <v>272</v>
      </c>
    </row>
    <row r="441" spans="1:3" ht="9.75">
      <c r="A441" s="278">
        <f t="shared" si="0"/>
        <v>7.4375</v>
      </c>
      <c r="B441" s="265"/>
      <c r="C441" s="279" t="s">
        <v>273</v>
      </c>
    </row>
    <row r="442" spans="1:3" ht="9.75">
      <c r="A442" s="278">
        <f t="shared" si="0"/>
        <v>7.5</v>
      </c>
      <c r="B442" s="265"/>
      <c r="C442" s="279" t="s">
        <v>274</v>
      </c>
    </row>
    <row r="443" spans="1:3" ht="9.75">
      <c r="A443" s="278">
        <f t="shared" si="0"/>
        <v>7.5625</v>
      </c>
      <c r="B443" s="265"/>
      <c r="C443" s="279" t="s">
        <v>275</v>
      </c>
    </row>
    <row r="444" spans="1:3" ht="9.75">
      <c r="A444" s="278">
        <f t="shared" si="0"/>
        <v>7.625</v>
      </c>
      <c r="B444" s="265"/>
      <c r="C444" s="279" t="s">
        <v>276</v>
      </c>
    </row>
    <row r="445" spans="1:3" ht="9.75">
      <c r="A445" s="278">
        <f t="shared" si="0"/>
        <v>7.6875</v>
      </c>
      <c r="B445" s="265"/>
      <c r="C445" s="279" t="s">
        <v>277</v>
      </c>
    </row>
    <row r="446" spans="1:3" ht="9.75">
      <c r="A446" s="278">
        <f t="shared" si="0"/>
        <v>7.75</v>
      </c>
      <c r="B446" s="265"/>
      <c r="C446" s="279" t="s">
        <v>278</v>
      </c>
    </row>
    <row r="447" spans="1:3" ht="9.75">
      <c r="A447" s="278">
        <f t="shared" si="0"/>
        <v>7.8125</v>
      </c>
      <c r="B447" s="265"/>
      <c r="C447" s="279" t="s">
        <v>279</v>
      </c>
    </row>
    <row r="448" spans="1:7" ht="9.75">
      <c r="A448" s="278">
        <f t="shared" si="0"/>
        <v>7.875</v>
      </c>
      <c r="B448" s="265"/>
      <c r="C448" s="279" t="s">
        <v>280</v>
      </c>
      <c r="F448" s="255"/>
      <c r="G448" s="255"/>
    </row>
    <row r="449" spans="1:7" ht="9.75">
      <c r="A449" s="278">
        <f t="shared" si="0"/>
        <v>7.9375</v>
      </c>
      <c r="B449" s="265"/>
      <c r="C449" s="279" t="s">
        <v>281</v>
      </c>
      <c r="F449" s="255"/>
      <c r="G449" s="255"/>
    </row>
    <row r="450" spans="1:3" ht="9.75">
      <c r="A450" s="278">
        <f t="shared" si="0"/>
        <v>8</v>
      </c>
      <c r="B450" s="265"/>
      <c r="C450" s="279" t="s">
        <v>282</v>
      </c>
    </row>
    <row r="451" spans="1:3" ht="9.75">
      <c r="A451" s="278">
        <f t="shared" si="0"/>
        <v>8.0625</v>
      </c>
      <c r="B451" s="265"/>
      <c r="C451" s="279" t="s">
        <v>283</v>
      </c>
    </row>
    <row r="452" spans="1:3" ht="9.75">
      <c r="A452" s="278">
        <f t="shared" si="0"/>
        <v>8.125</v>
      </c>
      <c r="B452" s="265"/>
      <c r="C452" s="279" t="s">
        <v>284</v>
      </c>
    </row>
    <row r="453" spans="1:3" ht="9.75">
      <c r="A453" s="278">
        <f t="shared" si="0"/>
        <v>8.1875</v>
      </c>
      <c r="B453" s="265"/>
      <c r="C453" s="279" t="s">
        <v>285</v>
      </c>
    </row>
    <row r="454" spans="1:3" ht="9.75">
      <c r="A454" s="278">
        <f t="shared" si="0"/>
        <v>8.25</v>
      </c>
      <c r="B454" s="265"/>
      <c r="C454" s="279" t="s">
        <v>286</v>
      </c>
    </row>
    <row r="455" spans="1:3" ht="9.75">
      <c r="A455" s="278">
        <f t="shared" si="0"/>
        <v>8.3125</v>
      </c>
      <c r="B455" s="265"/>
      <c r="C455" s="279" t="s">
        <v>287</v>
      </c>
    </row>
    <row r="456" spans="1:3" ht="9.75">
      <c r="A456" s="278">
        <f t="shared" si="0"/>
        <v>8.375</v>
      </c>
      <c r="B456" s="265"/>
      <c r="C456" s="279" t="s">
        <v>288</v>
      </c>
    </row>
    <row r="457" spans="1:3" ht="9.75">
      <c r="A457" s="278">
        <f t="shared" si="0"/>
        <v>8.4375</v>
      </c>
      <c r="B457" s="265"/>
      <c r="C457" s="279" t="s">
        <v>289</v>
      </c>
    </row>
    <row r="458" spans="1:3" ht="9.75">
      <c r="A458" s="278">
        <f t="shared" si="0"/>
        <v>8.5</v>
      </c>
      <c r="B458" s="265"/>
      <c r="C458" s="279" t="s">
        <v>290</v>
      </c>
    </row>
    <row r="459" spans="1:3" ht="9.75">
      <c r="A459" s="278">
        <f t="shared" si="0"/>
        <v>8.5625</v>
      </c>
      <c r="B459" s="265"/>
      <c r="C459" s="279" t="s">
        <v>291</v>
      </c>
    </row>
    <row r="460" spans="1:3" ht="9.75">
      <c r="A460" s="278">
        <f t="shared" si="0"/>
        <v>8.625</v>
      </c>
      <c r="B460" s="265"/>
      <c r="C460" s="279" t="s">
        <v>292</v>
      </c>
    </row>
    <row r="461" spans="1:3" ht="9.75">
      <c r="A461" s="278">
        <f t="shared" si="0"/>
        <v>8.6875</v>
      </c>
      <c r="B461" s="265"/>
      <c r="C461" s="279" t="s">
        <v>293</v>
      </c>
    </row>
    <row r="462" spans="1:3" ht="9.75">
      <c r="A462" s="278">
        <f t="shared" si="0"/>
        <v>8.75</v>
      </c>
      <c r="B462" s="265"/>
      <c r="C462" s="279" t="s">
        <v>294</v>
      </c>
    </row>
    <row r="463" spans="1:3" ht="9.75">
      <c r="A463" s="278">
        <f t="shared" si="0"/>
        <v>8.8125</v>
      </c>
      <c r="B463" s="265"/>
      <c r="C463" s="279" t="s">
        <v>295</v>
      </c>
    </row>
    <row r="464" spans="1:3" ht="9.75">
      <c r="A464" s="278">
        <f t="shared" si="0"/>
        <v>8.875</v>
      </c>
      <c r="B464" s="265"/>
      <c r="C464" s="279" t="s">
        <v>296</v>
      </c>
    </row>
    <row r="465" spans="1:3" ht="9.75">
      <c r="A465" s="278">
        <f t="shared" si="0"/>
        <v>8.9375</v>
      </c>
      <c r="B465" s="265"/>
      <c r="C465" s="279" t="s">
        <v>297</v>
      </c>
    </row>
    <row r="466" spans="1:3" ht="9.75">
      <c r="A466" s="278">
        <f t="shared" si="0"/>
        <v>9</v>
      </c>
      <c r="B466" s="265"/>
      <c r="C466" s="279" t="s">
        <v>298</v>
      </c>
    </row>
    <row r="467" spans="1:3" ht="9.75">
      <c r="A467" s="278">
        <f aca="true" t="shared" si="1" ref="A467:A530">A466+0.0625</f>
        <v>9.0625</v>
      </c>
      <c r="B467" s="265"/>
      <c r="C467" s="279" t="s">
        <v>299</v>
      </c>
    </row>
    <row r="468" spans="1:3" ht="9.75">
      <c r="A468" s="278">
        <f t="shared" si="1"/>
        <v>9.125</v>
      </c>
      <c r="B468" s="265"/>
      <c r="C468" s="279" t="s">
        <v>300</v>
      </c>
    </row>
    <row r="469" spans="1:3" ht="9.75">
      <c r="A469" s="278">
        <f t="shared" si="1"/>
        <v>9.1875</v>
      </c>
      <c r="B469" s="265"/>
      <c r="C469" s="279" t="s">
        <v>301</v>
      </c>
    </row>
    <row r="470" spans="1:3" ht="9.75">
      <c r="A470" s="278">
        <f t="shared" si="1"/>
        <v>9.25</v>
      </c>
      <c r="B470" s="265"/>
      <c r="C470" s="279" t="s">
        <v>302</v>
      </c>
    </row>
    <row r="471" spans="1:3" ht="9.75">
      <c r="A471" s="278">
        <f t="shared" si="1"/>
        <v>9.3125</v>
      </c>
      <c r="B471" s="265"/>
      <c r="C471" s="279" t="s">
        <v>303</v>
      </c>
    </row>
    <row r="472" spans="1:3" ht="9.75">
      <c r="A472" s="278">
        <f t="shared" si="1"/>
        <v>9.375</v>
      </c>
      <c r="B472" s="265"/>
      <c r="C472" s="279" t="s">
        <v>304</v>
      </c>
    </row>
    <row r="473" spans="1:3" ht="9.75">
      <c r="A473" s="278">
        <f t="shared" si="1"/>
        <v>9.4375</v>
      </c>
      <c r="B473" s="265"/>
      <c r="C473" s="279" t="s">
        <v>305</v>
      </c>
    </row>
    <row r="474" spans="1:3" ht="9.75">
      <c r="A474" s="278">
        <f t="shared" si="1"/>
        <v>9.5</v>
      </c>
      <c r="B474" s="265"/>
      <c r="C474" s="279" t="s">
        <v>306</v>
      </c>
    </row>
    <row r="475" spans="1:3" ht="9.75">
      <c r="A475" s="278">
        <f t="shared" si="1"/>
        <v>9.5625</v>
      </c>
      <c r="B475" s="265"/>
      <c r="C475" s="279" t="s">
        <v>307</v>
      </c>
    </row>
    <row r="476" spans="1:3" ht="9.75">
      <c r="A476" s="278">
        <f t="shared" si="1"/>
        <v>9.625</v>
      </c>
      <c r="B476" s="265"/>
      <c r="C476" s="279" t="s">
        <v>308</v>
      </c>
    </row>
    <row r="477" spans="1:3" ht="9.75">
      <c r="A477" s="278">
        <f t="shared" si="1"/>
        <v>9.6875</v>
      </c>
      <c r="B477" s="265"/>
      <c r="C477" s="279" t="s">
        <v>309</v>
      </c>
    </row>
    <row r="478" spans="1:3" ht="9.75">
      <c r="A478" s="278">
        <f t="shared" si="1"/>
        <v>9.75</v>
      </c>
      <c r="B478" s="265"/>
      <c r="C478" s="279" t="s">
        <v>310</v>
      </c>
    </row>
    <row r="479" spans="1:3" ht="9.75">
      <c r="A479" s="278">
        <f t="shared" si="1"/>
        <v>9.8125</v>
      </c>
      <c r="B479" s="265"/>
      <c r="C479" s="279" t="s">
        <v>311</v>
      </c>
    </row>
    <row r="480" spans="1:3" ht="9.75">
      <c r="A480" s="278">
        <f t="shared" si="1"/>
        <v>9.875</v>
      </c>
      <c r="B480" s="265"/>
      <c r="C480" s="279" t="s">
        <v>312</v>
      </c>
    </row>
    <row r="481" spans="1:3" ht="9.75">
      <c r="A481" s="278">
        <f t="shared" si="1"/>
        <v>9.9375</v>
      </c>
      <c r="B481" s="265"/>
      <c r="C481" s="279" t="s">
        <v>313</v>
      </c>
    </row>
    <row r="482" spans="1:3" ht="9.75">
      <c r="A482" s="278">
        <f t="shared" si="1"/>
        <v>10</v>
      </c>
      <c r="B482" s="265"/>
      <c r="C482" s="279" t="s">
        <v>314</v>
      </c>
    </row>
    <row r="483" spans="1:3" ht="9.75">
      <c r="A483" s="278">
        <f t="shared" si="1"/>
        <v>10.0625</v>
      </c>
      <c r="B483" s="265"/>
      <c r="C483" s="279" t="s">
        <v>315</v>
      </c>
    </row>
    <row r="484" spans="1:3" ht="9.75">
      <c r="A484" s="278">
        <f t="shared" si="1"/>
        <v>10.125</v>
      </c>
      <c r="B484" s="265"/>
      <c r="C484" s="279" t="s">
        <v>316</v>
      </c>
    </row>
    <row r="485" spans="1:3" ht="9.75">
      <c r="A485" s="278">
        <f t="shared" si="1"/>
        <v>10.1875</v>
      </c>
      <c r="B485" s="265"/>
      <c r="C485" s="279" t="s">
        <v>317</v>
      </c>
    </row>
    <row r="486" spans="1:3" ht="9.75">
      <c r="A486" s="278">
        <f t="shared" si="1"/>
        <v>10.25</v>
      </c>
      <c r="B486" s="265"/>
      <c r="C486" s="279" t="s">
        <v>318</v>
      </c>
    </row>
    <row r="487" spans="1:3" ht="9.75">
      <c r="A487" s="278">
        <f t="shared" si="1"/>
        <v>10.3125</v>
      </c>
      <c r="B487" s="265"/>
      <c r="C487" s="279" t="s">
        <v>319</v>
      </c>
    </row>
    <row r="488" spans="1:3" ht="9.75">
      <c r="A488" s="278">
        <f t="shared" si="1"/>
        <v>10.375</v>
      </c>
      <c r="B488" s="265"/>
      <c r="C488" s="279" t="s">
        <v>320</v>
      </c>
    </row>
    <row r="489" spans="1:3" ht="9.75">
      <c r="A489" s="278">
        <f t="shared" si="1"/>
        <v>10.4375</v>
      </c>
      <c r="B489" s="265"/>
      <c r="C489" s="279" t="s">
        <v>321</v>
      </c>
    </row>
    <row r="490" spans="1:3" ht="9.75">
      <c r="A490" s="278">
        <f t="shared" si="1"/>
        <v>10.5</v>
      </c>
      <c r="B490" s="265"/>
      <c r="C490" s="279" t="s">
        <v>322</v>
      </c>
    </row>
    <row r="491" spans="1:3" ht="9.75">
      <c r="A491" s="278">
        <f t="shared" si="1"/>
        <v>10.5625</v>
      </c>
      <c r="B491" s="265"/>
      <c r="C491" s="279" t="s">
        <v>323</v>
      </c>
    </row>
    <row r="492" spans="1:3" ht="9.75">
      <c r="A492" s="278">
        <f t="shared" si="1"/>
        <v>10.625</v>
      </c>
      <c r="B492" s="265"/>
      <c r="C492" s="279" t="s">
        <v>324</v>
      </c>
    </row>
    <row r="493" spans="1:3" ht="9.75">
      <c r="A493" s="278">
        <f t="shared" si="1"/>
        <v>10.6875</v>
      </c>
      <c r="B493" s="265"/>
      <c r="C493" s="279" t="s">
        <v>325</v>
      </c>
    </row>
    <row r="494" spans="1:3" ht="9.75">
      <c r="A494" s="278">
        <f t="shared" si="1"/>
        <v>10.75</v>
      </c>
      <c r="B494" s="265"/>
      <c r="C494" s="279" t="s">
        <v>326</v>
      </c>
    </row>
    <row r="495" spans="1:3" ht="9.75">
      <c r="A495" s="278">
        <f t="shared" si="1"/>
        <v>10.8125</v>
      </c>
      <c r="B495" s="265"/>
      <c r="C495" s="279" t="s">
        <v>327</v>
      </c>
    </row>
    <row r="496" spans="1:3" ht="9.75">
      <c r="A496" s="278">
        <f t="shared" si="1"/>
        <v>10.875</v>
      </c>
      <c r="B496" s="265"/>
      <c r="C496" s="279" t="s">
        <v>328</v>
      </c>
    </row>
    <row r="497" spans="1:3" ht="9.75">
      <c r="A497" s="278">
        <f t="shared" si="1"/>
        <v>10.9375</v>
      </c>
      <c r="B497" s="265"/>
      <c r="C497" s="279" t="s">
        <v>329</v>
      </c>
    </row>
    <row r="498" spans="1:3" ht="9.75">
      <c r="A498" s="278">
        <f t="shared" si="1"/>
        <v>11</v>
      </c>
      <c r="B498" s="265"/>
      <c r="C498" s="279" t="s">
        <v>330</v>
      </c>
    </row>
    <row r="499" spans="1:3" ht="9.75">
      <c r="A499" s="278">
        <f t="shared" si="1"/>
        <v>11.0625</v>
      </c>
      <c r="B499" s="265"/>
      <c r="C499" s="279" t="s">
        <v>331</v>
      </c>
    </row>
    <row r="500" spans="1:3" ht="9.75">
      <c r="A500" s="278">
        <f t="shared" si="1"/>
        <v>11.125</v>
      </c>
      <c r="B500" s="265"/>
      <c r="C500" s="279" t="s">
        <v>332</v>
      </c>
    </row>
    <row r="501" spans="1:3" ht="9.75">
      <c r="A501" s="278">
        <f t="shared" si="1"/>
        <v>11.1875</v>
      </c>
      <c r="B501" s="265"/>
      <c r="C501" s="279" t="s">
        <v>333</v>
      </c>
    </row>
    <row r="502" spans="1:3" ht="9.75">
      <c r="A502" s="278">
        <f t="shared" si="1"/>
        <v>11.25</v>
      </c>
      <c r="B502" s="265"/>
      <c r="C502" s="279" t="s">
        <v>334</v>
      </c>
    </row>
    <row r="503" spans="1:3" ht="9.75">
      <c r="A503" s="278">
        <f t="shared" si="1"/>
        <v>11.3125</v>
      </c>
      <c r="B503" s="265"/>
      <c r="C503" s="279" t="s">
        <v>335</v>
      </c>
    </row>
    <row r="504" spans="1:3" ht="9.75">
      <c r="A504" s="278">
        <f t="shared" si="1"/>
        <v>11.375</v>
      </c>
      <c r="B504" s="265"/>
      <c r="C504" s="279" t="s">
        <v>336</v>
      </c>
    </row>
    <row r="505" spans="1:3" ht="9.75">
      <c r="A505" s="278">
        <f t="shared" si="1"/>
        <v>11.4375</v>
      </c>
      <c r="B505" s="265"/>
      <c r="C505" s="279" t="s">
        <v>337</v>
      </c>
    </row>
    <row r="506" spans="1:3" ht="9.75">
      <c r="A506" s="278">
        <f t="shared" si="1"/>
        <v>11.5</v>
      </c>
      <c r="B506" s="265"/>
      <c r="C506" s="279" t="s">
        <v>338</v>
      </c>
    </row>
    <row r="507" spans="1:3" ht="9.75">
      <c r="A507" s="278">
        <f t="shared" si="1"/>
        <v>11.5625</v>
      </c>
      <c r="B507" s="265"/>
      <c r="C507" s="279" t="s">
        <v>339</v>
      </c>
    </row>
    <row r="508" spans="1:3" ht="9.75">
      <c r="A508" s="278">
        <f t="shared" si="1"/>
        <v>11.625</v>
      </c>
      <c r="B508" s="265"/>
      <c r="C508" s="279" t="s">
        <v>340</v>
      </c>
    </row>
    <row r="509" spans="1:3" ht="9.75">
      <c r="A509" s="278">
        <f t="shared" si="1"/>
        <v>11.6875</v>
      </c>
      <c r="B509" s="265"/>
      <c r="C509" s="279" t="s">
        <v>341</v>
      </c>
    </row>
    <row r="510" spans="1:3" ht="9.75">
      <c r="A510" s="278">
        <f t="shared" si="1"/>
        <v>11.75</v>
      </c>
      <c r="B510" s="265"/>
      <c r="C510" s="279" t="s">
        <v>342</v>
      </c>
    </row>
    <row r="511" spans="1:3" ht="9.75">
      <c r="A511" s="278">
        <f t="shared" si="1"/>
        <v>11.8125</v>
      </c>
      <c r="B511" s="265"/>
      <c r="C511" s="279" t="s">
        <v>343</v>
      </c>
    </row>
    <row r="512" spans="1:3" ht="9.75">
      <c r="A512" s="278">
        <f t="shared" si="1"/>
        <v>11.875</v>
      </c>
      <c r="B512" s="265"/>
      <c r="C512" s="279" t="s">
        <v>344</v>
      </c>
    </row>
    <row r="513" spans="1:3" ht="9.75">
      <c r="A513" s="278">
        <f t="shared" si="1"/>
        <v>11.9375</v>
      </c>
      <c r="B513" s="265"/>
      <c r="C513" s="279" t="s">
        <v>345</v>
      </c>
    </row>
    <row r="514" spans="1:3" ht="9.75">
      <c r="A514" s="278">
        <f t="shared" si="1"/>
        <v>12</v>
      </c>
      <c r="B514" s="265"/>
      <c r="C514" s="279" t="s">
        <v>346</v>
      </c>
    </row>
    <row r="515" spans="1:3" ht="9.75">
      <c r="A515" s="278">
        <f t="shared" si="1"/>
        <v>12.0625</v>
      </c>
      <c r="B515" s="265"/>
      <c r="C515" s="279" t="s">
        <v>347</v>
      </c>
    </row>
    <row r="516" spans="1:3" ht="9.75">
      <c r="A516" s="278">
        <f t="shared" si="1"/>
        <v>12.125</v>
      </c>
      <c r="B516" s="265"/>
      <c r="C516" s="279" t="s">
        <v>348</v>
      </c>
    </row>
    <row r="517" spans="1:3" ht="9.75">
      <c r="A517" s="278">
        <f t="shared" si="1"/>
        <v>12.1875</v>
      </c>
      <c r="B517" s="265"/>
      <c r="C517" s="279" t="s">
        <v>349</v>
      </c>
    </row>
    <row r="518" spans="1:3" ht="9.75">
      <c r="A518" s="278">
        <f t="shared" si="1"/>
        <v>12.25</v>
      </c>
      <c r="B518" s="265"/>
      <c r="C518" s="279" t="s">
        <v>350</v>
      </c>
    </row>
    <row r="519" spans="1:3" ht="9.75">
      <c r="A519" s="278">
        <f t="shared" si="1"/>
        <v>12.3125</v>
      </c>
      <c r="B519" s="265"/>
      <c r="C519" s="279" t="s">
        <v>351</v>
      </c>
    </row>
    <row r="520" spans="1:3" ht="9.75">
      <c r="A520" s="278">
        <f t="shared" si="1"/>
        <v>12.375</v>
      </c>
      <c r="B520" s="265"/>
      <c r="C520" s="279" t="s">
        <v>352</v>
      </c>
    </row>
    <row r="521" spans="1:3" ht="9.75">
      <c r="A521" s="278">
        <f t="shared" si="1"/>
        <v>12.4375</v>
      </c>
      <c r="B521" s="265"/>
      <c r="C521" s="279" t="s">
        <v>353</v>
      </c>
    </row>
    <row r="522" spans="1:3" ht="9.75">
      <c r="A522" s="278">
        <f t="shared" si="1"/>
        <v>12.5</v>
      </c>
      <c r="B522" s="265"/>
      <c r="C522" s="279" t="s">
        <v>354</v>
      </c>
    </row>
    <row r="523" spans="1:3" ht="9.75">
      <c r="A523" s="278">
        <f t="shared" si="1"/>
        <v>12.5625</v>
      </c>
      <c r="B523" s="265"/>
      <c r="C523" s="279" t="s">
        <v>355</v>
      </c>
    </row>
    <row r="524" spans="1:3" ht="9.75">
      <c r="A524" s="278">
        <f t="shared" si="1"/>
        <v>12.625</v>
      </c>
      <c r="B524" s="265"/>
      <c r="C524" s="279" t="s">
        <v>356</v>
      </c>
    </row>
    <row r="525" spans="1:3" ht="9.75">
      <c r="A525" s="278">
        <f t="shared" si="1"/>
        <v>12.6875</v>
      </c>
      <c r="B525" s="265"/>
      <c r="C525" s="279" t="s">
        <v>357</v>
      </c>
    </row>
    <row r="526" spans="1:3" ht="9.75">
      <c r="A526" s="278">
        <f t="shared" si="1"/>
        <v>12.75</v>
      </c>
      <c r="B526" s="265"/>
      <c r="C526" s="279" t="s">
        <v>358</v>
      </c>
    </row>
    <row r="527" spans="1:3" ht="9.75">
      <c r="A527" s="278">
        <f t="shared" si="1"/>
        <v>12.8125</v>
      </c>
      <c r="B527" s="265"/>
      <c r="C527" s="279" t="s">
        <v>359</v>
      </c>
    </row>
    <row r="528" spans="1:3" ht="9.75">
      <c r="A528" s="278">
        <f t="shared" si="1"/>
        <v>12.875</v>
      </c>
      <c r="B528" s="265"/>
      <c r="C528" s="279" t="s">
        <v>360</v>
      </c>
    </row>
    <row r="529" spans="1:3" ht="9.75">
      <c r="A529" s="278">
        <f t="shared" si="1"/>
        <v>12.9375</v>
      </c>
      <c r="B529" s="265"/>
      <c r="C529" s="279" t="s">
        <v>361</v>
      </c>
    </row>
    <row r="530" spans="1:3" ht="9.75">
      <c r="A530" s="278">
        <f t="shared" si="1"/>
        <v>13</v>
      </c>
      <c r="B530" s="265"/>
      <c r="C530" s="279" t="s">
        <v>362</v>
      </c>
    </row>
    <row r="531" spans="1:3" ht="9.75">
      <c r="A531" s="278">
        <f aca="true" t="shared" si="2" ref="A531:A594">A530+0.0625</f>
        <v>13.0625</v>
      </c>
      <c r="B531" s="265"/>
      <c r="C531" s="279" t="s">
        <v>363</v>
      </c>
    </row>
    <row r="532" spans="1:3" ht="9.75">
      <c r="A532" s="278">
        <f t="shared" si="2"/>
        <v>13.125</v>
      </c>
      <c r="B532" s="265"/>
      <c r="C532" s="279" t="s">
        <v>364</v>
      </c>
    </row>
    <row r="533" spans="1:3" ht="9.75">
      <c r="A533" s="278">
        <f t="shared" si="2"/>
        <v>13.1875</v>
      </c>
      <c r="B533" s="265"/>
      <c r="C533" s="279" t="s">
        <v>365</v>
      </c>
    </row>
    <row r="534" spans="1:3" ht="9.75">
      <c r="A534" s="278">
        <f t="shared" si="2"/>
        <v>13.25</v>
      </c>
      <c r="B534" s="265"/>
      <c r="C534" s="279" t="s">
        <v>366</v>
      </c>
    </row>
    <row r="535" spans="1:3" ht="9.75">
      <c r="A535" s="278">
        <f t="shared" si="2"/>
        <v>13.3125</v>
      </c>
      <c r="B535" s="265"/>
      <c r="C535" s="279" t="s">
        <v>367</v>
      </c>
    </row>
    <row r="536" spans="1:3" ht="9.75">
      <c r="A536" s="278">
        <f t="shared" si="2"/>
        <v>13.375</v>
      </c>
      <c r="B536" s="265"/>
      <c r="C536" s="279" t="s">
        <v>368</v>
      </c>
    </row>
    <row r="537" spans="1:3" ht="9.75">
      <c r="A537" s="278">
        <f t="shared" si="2"/>
        <v>13.4375</v>
      </c>
      <c r="B537" s="265"/>
      <c r="C537" s="279" t="s">
        <v>369</v>
      </c>
    </row>
    <row r="538" spans="1:3" ht="9.75">
      <c r="A538" s="278">
        <f t="shared" si="2"/>
        <v>13.5</v>
      </c>
      <c r="B538" s="265"/>
      <c r="C538" s="279" t="s">
        <v>370</v>
      </c>
    </row>
    <row r="539" spans="1:3" ht="9.75">
      <c r="A539" s="278">
        <f t="shared" si="2"/>
        <v>13.5625</v>
      </c>
      <c r="B539" s="265"/>
      <c r="C539" s="279" t="s">
        <v>371</v>
      </c>
    </row>
    <row r="540" spans="1:3" ht="9.75">
      <c r="A540" s="278">
        <f t="shared" si="2"/>
        <v>13.625</v>
      </c>
      <c r="B540" s="265"/>
      <c r="C540" s="279" t="s">
        <v>372</v>
      </c>
    </row>
    <row r="541" spans="1:3" ht="9.75">
      <c r="A541" s="278">
        <f t="shared" si="2"/>
        <v>13.6875</v>
      </c>
      <c r="B541" s="265"/>
      <c r="C541" s="279" t="s">
        <v>373</v>
      </c>
    </row>
    <row r="542" spans="1:3" ht="9.75">
      <c r="A542" s="278">
        <f t="shared" si="2"/>
        <v>13.75</v>
      </c>
      <c r="B542" s="265"/>
      <c r="C542" s="279" t="s">
        <v>374</v>
      </c>
    </row>
    <row r="543" spans="1:3" ht="9.75">
      <c r="A543" s="278">
        <f t="shared" si="2"/>
        <v>13.8125</v>
      </c>
      <c r="B543" s="265"/>
      <c r="C543" s="279" t="s">
        <v>375</v>
      </c>
    </row>
    <row r="544" spans="1:3" ht="9.75">
      <c r="A544" s="278">
        <f t="shared" si="2"/>
        <v>13.875</v>
      </c>
      <c r="B544" s="265"/>
      <c r="C544" s="279" t="s">
        <v>376</v>
      </c>
    </row>
    <row r="545" spans="1:3" ht="9.75">
      <c r="A545" s="278">
        <f t="shared" si="2"/>
        <v>13.9375</v>
      </c>
      <c r="B545" s="265"/>
      <c r="C545" s="279" t="s">
        <v>377</v>
      </c>
    </row>
    <row r="546" spans="1:3" ht="9.75">
      <c r="A546" s="278">
        <f t="shared" si="2"/>
        <v>14</v>
      </c>
      <c r="B546" s="265"/>
      <c r="C546" s="279" t="s">
        <v>378</v>
      </c>
    </row>
    <row r="547" spans="1:3" ht="9.75">
      <c r="A547" s="278">
        <f t="shared" si="2"/>
        <v>14.0625</v>
      </c>
      <c r="B547" s="265"/>
      <c r="C547" s="279" t="s">
        <v>379</v>
      </c>
    </row>
    <row r="548" spans="1:3" ht="9.75">
      <c r="A548" s="278">
        <f t="shared" si="2"/>
        <v>14.125</v>
      </c>
      <c r="B548" s="265"/>
      <c r="C548" s="279" t="s">
        <v>380</v>
      </c>
    </row>
    <row r="549" spans="1:3" ht="9.75">
      <c r="A549" s="278">
        <f t="shared" si="2"/>
        <v>14.1875</v>
      </c>
      <c r="B549" s="265"/>
      <c r="C549" s="279" t="s">
        <v>381</v>
      </c>
    </row>
    <row r="550" spans="1:3" ht="9.75">
      <c r="A550" s="278">
        <f t="shared" si="2"/>
        <v>14.25</v>
      </c>
      <c r="B550" s="265"/>
      <c r="C550" s="279" t="s">
        <v>382</v>
      </c>
    </row>
    <row r="551" spans="1:3" ht="9.75">
      <c r="A551" s="278">
        <f t="shared" si="2"/>
        <v>14.3125</v>
      </c>
      <c r="B551" s="265"/>
      <c r="C551" s="279" t="s">
        <v>383</v>
      </c>
    </row>
    <row r="552" spans="1:3" ht="9.75">
      <c r="A552" s="278">
        <f t="shared" si="2"/>
        <v>14.375</v>
      </c>
      <c r="B552" s="265"/>
      <c r="C552" s="279" t="s">
        <v>384</v>
      </c>
    </row>
    <row r="553" spans="1:3" ht="9.75">
      <c r="A553" s="278">
        <f t="shared" si="2"/>
        <v>14.4375</v>
      </c>
      <c r="B553" s="265"/>
      <c r="C553" s="279" t="s">
        <v>385</v>
      </c>
    </row>
    <row r="554" spans="1:3" ht="9.75">
      <c r="A554" s="278">
        <f t="shared" si="2"/>
        <v>14.5</v>
      </c>
      <c r="B554" s="265"/>
      <c r="C554" s="279" t="s">
        <v>386</v>
      </c>
    </row>
    <row r="555" spans="1:3" ht="9.75">
      <c r="A555" s="278">
        <f t="shared" si="2"/>
        <v>14.5625</v>
      </c>
      <c r="B555" s="265"/>
      <c r="C555" s="279" t="s">
        <v>387</v>
      </c>
    </row>
    <row r="556" spans="1:3" ht="9.75">
      <c r="A556" s="278">
        <f t="shared" si="2"/>
        <v>14.625</v>
      </c>
      <c r="B556" s="265"/>
      <c r="C556" s="279" t="s">
        <v>388</v>
      </c>
    </row>
    <row r="557" spans="1:3" ht="9.75">
      <c r="A557" s="278">
        <f t="shared" si="2"/>
        <v>14.6875</v>
      </c>
      <c r="B557" s="265"/>
      <c r="C557" s="279" t="s">
        <v>389</v>
      </c>
    </row>
    <row r="558" spans="1:3" ht="9.75">
      <c r="A558" s="278">
        <f t="shared" si="2"/>
        <v>14.75</v>
      </c>
      <c r="B558" s="265"/>
      <c r="C558" s="279" t="s">
        <v>390</v>
      </c>
    </row>
    <row r="559" spans="1:3" ht="9.75">
      <c r="A559" s="278">
        <f t="shared" si="2"/>
        <v>14.8125</v>
      </c>
      <c r="B559" s="265"/>
      <c r="C559" s="279" t="s">
        <v>391</v>
      </c>
    </row>
    <row r="560" spans="1:3" ht="9.75">
      <c r="A560" s="278">
        <f t="shared" si="2"/>
        <v>14.875</v>
      </c>
      <c r="B560" s="265"/>
      <c r="C560" s="279" t="s">
        <v>392</v>
      </c>
    </row>
    <row r="561" spans="1:3" ht="9.75">
      <c r="A561" s="278">
        <f t="shared" si="2"/>
        <v>14.9375</v>
      </c>
      <c r="B561" s="265"/>
      <c r="C561" s="279" t="s">
        <v>393</v>
      </c>
    </row>
    <row r="562" spans="1:3" ht="9.75">
      <c r="A562" s="278">
        <f t="shared" si="2"/>
        <v>15</v>
      </c>
      <c r="B562" s="265"/>
      <c r="C562" s="279" t="s">
        <v>394</v>
      </c>
    </row>
    <row r="563" spans="1:3" ht="9.75">
      <c r="A563" s="278">
        <f t="shared" si="2"/>
        <v>15.0625</v>
      </c>
      <c r="B563" s="265"/>
      <c r="C563" s="279" t="s">
        <v>395</v>
      </c>
    </row>
    <row r="564" spans="1:3" ht="9.75">
      <c r="A564" s="278">
        <f t="shared" si="2"/>
        <v>15.125</v>
      </c>
      <c r="B564" s="265"/>
      <c r="C564" s="279" t="s">
        <v>396</v>
      </c>
    </row>
    <row r="565" spans="1:3" ht="9.75">
      <c r="A565" s="278">
        <f t="shared" si="2"/>
        <v>15.1875</v>
      </c>
      <c r="B565" s="265"/>
      <c r="C565" s="279" t="s">
        <v>397</v>
      </c>
    </row>
    <row r="566" spans="1:3" ht="9.75">
      <c r="A566" s="278">
        <f t="shared" si="2"/>
        <v>15.25</v>
      </c>
      <c r="B566" s="265"/>
      <c r="C566" s="279" t="s">
        <v>398</v>
      </c>
    </row>
    <row r="567" spans="1:3" ht="9.75">
      <c r="A567" s="278">
        <f t="shared" si="2"/>
        <v>15.3125</v>
      </c>
      <c r="B567" s="265"/>
      <c r="C567" s="279" t="s">
        <v>399</v>
      </c>
    </row>
    <row r="568" spans="1:3" ht="9.75">
      <c r="A568" s="278">
        <f t="shared" si="2"/>
        <v>15.375</v>
      </c>
      <c r="B568" s="265"/>
      <c r="C568" s="279" t="s">
        <v>400</v>
      </c>
    </row>
    <row r="569" spans="1:3" ht="9.75">
      <c r="A569" s="278">
        <f t="shared" si="2"/>
        <v>15.4375</v>
      </c>
      <c r="B569" s="265"/>
      <c r="C569" s="279" t="s">
        <v>401</v>
      </c>
    </row>
    <row r="570" spans="1:3" ht="9.75">
      <c r="A570" s="278">
        <f t="shared" si="2"/>
        <v>15.5</v>
      </c>
      <c r="B570" s="265"/>
      <c r="C570" s="279" t="s">
        <v>402</v>
      </c>
    </row>
    <row r="571" spans="1:3" ht="9.75">
      <c r="A571" s="278">
        <f t="shared" si="2"/>
        <v>15.5625</v>
      </c>
      <c r="B571" s="265"/>
      <c r="C571" s="279" t="s">
        <v>403</v>
      </c>
    </row>
    <row r="572" spans="1:3" ht="9.75">
      <c r="A572" s="278">
        <f t="shared" si="2"/>
        <v>15.625</v>
      </c>
      <c r="B572" s="265"/>
      <c r="C572" s="279" t="s">
        <v>404</v>
      </c>
    </row>
    <row r="573" spans="1:3" ht="9.75">
      <c r="A573" s="278">
        <f t="shared" si="2"/>
        <v>15.6875</v>
      </c>
      <c r="B573" s="265"/>
      <c r="C573" s="279" t="s">
        <v>405</v>
      </c>
    </row>
    <row r="574" spans="1:3" ht="9.75">
      <c r="A574" s="278">
        <f t="shared" si="2"/>
        <v>15.75</v>
      </c>
      <c r="B574" s="265"/>
      <c r="C574" s="279" t="s">
        <v>406</v>
      </c>
    </row>
    <row r="575" spans="1:3" ht="9.75">
      <c r="A575" s="278">
        <f t="shared" si="2"/>
        <v>15.8125</v>
      </c>
      <c r="B575" s="265"/>
      <c r="C575" s="279" t="s">
        <v>407</v>
      </c>
    </row>
    <row r="576" spans="1:3" ht="9.75">
      <c r="A576" s="278">
        <f t="shared" si="2"/>
        <v>15.875</v>
      </c>
      <c r="B576" s="265"/>
      <c r="C576" s="279" t="s">
        <v>408</v>
      </c>
    </row>
    <row r="577" spans="1:3" ht="9.75">
      <c r="A577" s="278">
        <f t="shared" si="2"/>
        <v>15.9375</v>
      </c>
      <c r="B577" s="265"/>
      <c r="C577" s="279" t="s">
        <v>409</v>
      </c>
    </row>
    <row r="578" spans="1:3" ht="9.75">
      <c r="A578" s="278">
        <f t="shared" si="2"/>
        <v>16</v>
      </c>
      <c r="B578" s="265"/>
      <c r="C578" s="279" t="s">
        <v>410</v>
      </c>
    </row>
    <row r="579" spans="1:3" ht="9.75">
      <c r="A579" s="278">
        <f t="shared" si="2"/>
        <v>16.0625</v>
      </c>
      <c r="B579" s="265"/>
      <c r="C579" s="279" t="s">
        <v>411</v>
      </c>
    </row>
    <row r="580" spans="1:3" ht="9.75">
      <c r="A580" s="278">
        <f t="shared" si="2"/>
        <v>16.125</v>
      </c>
      <c r="B580" s="265"/>
      <c r="C580" s="279" t="s">
        <v>412</v>
      </c>
    </row>
    <row r="581" spans="1:3" ht="9.75">
      <c r="A581" s="278">
        <f t="shared" si="2"/>
        <v>16.1875</v>
      </c>
      <c r="B581" s="265"/>
      <c r="C581" s="279" t="s">
        <v>413</v>
      </c>
    </row>
    <row r="582" spans="1:3" ht="9.75">
      <c r="A582" s="278">
        <f t="shared" si="2"/>
        <v>16.25</v>
      </c>
      <c r="B582" s="265"/>
      <c r="C582" s="279" t="s">
        <v>414</v>
      </c>
    </row>
    <row r="583" spans="1:3" ht="9.75">
      <c r="A583" s="278">
        <f t="shared" si="2"/>
        <v>16.3125</v>
      </c>
      <c r="B583" s="265"/>
      <c r="C583" s="279" t="s">
        <v>415</v>
      </c>
    </row>
    <row r="584" spans="1:3" ht="9.75">
      <c r="A584" s="278">
        <f t="shared" si="2"/>
        <v>16.375</v>
      </c>
      <c r="B584" s="265"/>
      <c r="C584" s="279" t="s">
        <v>416</v>
      </c>
    </row>
    <row r="585" spans="1:3" ht="9.75">
      <c r="A585" s="278">
        <f t="shared" si="2"/>
        <v>16.4375</v>
      </c>
      <c r="B585" s="265"/>
      <c r="C585" s="279" t="s">
        <v>417</v>
      </c>
    </row>
    <row r="586" spans="1:3" ht="9.75">
      <c r="A586" s="278">
        <f t="shared" si="2"/>
        <v>16.5</v>
      </c>
      <c r="B586" s="265"/>
      <c r="C586" s="279" t="s">
        <v>418</v>
      </c>
    </row>
    <row r="587" spans="1:3" ht="9.75">
      <c r="A587" s="278">
        <f t="shared" si="2"/>
        <v>16.5625</v>
      </c>
      <c r="B587" s="265"/>
      <c r="C587" s="279" t="s">
        <v>419</v>
      </c>
    </row>
    <row r="588" spans="1:3" ht="9.75">
      <c r="A588" s="278">
        <f t="shared" si="2"/>
        <v>16.625</v>
      </c>
      <c r="B588" s="265"/>
      <c r="C588" s="279" t="s">
        <v>420</v>
      </c>
    </row>
    <row r="589" spans="1:3" ht="9.75">
      <c r="A589" s="278">
        <f t="shared" si="2"/>
        <v>16.6875</v>
      </c>
      <c r="B589" s="265"/>
      <c r="C589" s="279" t="s">
        <v>421</v>
      </c>
    </row>
    <row r="590" spans="1:3" ht="9.75">
      <c r="A590" s="278">
        <f t="shared" si="2"/>
        <v>16.75</v>
      </c>
      <c r="B590" s="265"/>
      <c r="C590" s="279" t="s">
        <v>422</v>
      </c>
    </row>
    <row r="591" spans="1:3" ht="9.75">
      <c r="A591" s="278">
        <f t="shared" si="2"/>
        <v>16.8125</v>
      </c>
      <c r="B591" s="265"/>
      <c r="C591" s="279" t="s">
        <v>423</v>
      </c>
    </row>
    <row r="592" spans="1:3" ht="9.75">
      <c r="A592" s="278">
        <f t="shared" si="2"/>
        <v>16.875</v>
      </c>
      <c r="B592" s="265"/>
      <c r="C592" s="279" t="s">
        <v>424</v>
      </c>
    </row>
    <row r="593" spans="1:3" ht="9.75">
      <c r="A593" s="278">
        <f t="shared" si="2"/>
        <v>16.9375</v>
      </c>
      <c r="B593" s="265"/>
      <c r="C593" s="279" t="s">
        <v>425</v>
      </c>
    </row>
    <row r="594" spans="1:3" ht="9.75">
      <c r="A594" s="278">
        <f t="shared" si="2"/>
        <v>17</v>
      </c>
      <c r="B594" s="265"/>
      <c r="C594" s="279" t="s">
        <v>426</v>
      </c>
    </row>
    <row r="595" spans="1:3" ht="9.75">
      <c r="A595" s="278">
        <f aca="true" t="shared" si="3" ref="A595:A658">A594+0.0625</f>
        <v>17.0625</v>
      </c>
      <c r="B595" s="265"/>
      <c r="C595" s="279" t="s">
        <v>427</v>
      </c>
    </row>
    <row r="596" spans="1:3" ht="9.75">
      <c r="A596" s="278">
        <f t="shared" si="3"/>
        <v>17.125</v>
      </c>
      <c r="B596" s="265"/>
      <c r="C596" s="279" t="s">
        <v>428</v>
      </c>
    </row>
    <row r="597" spans="1:3" ht="9.75">
      <c r="A597" s="278">
        <f t="shared" si="3"/>
        <v>17.1875</v>
      </c>
      <c r="B597" s="265"/>
      <c r="C597" s="279" t="s">
        <v>429</v>
      </c>
    </row>
    <row r="598" spans="1:3" ht="9.75">
      <c r="A598" s="278">
        <f t="shared" si="3"/>
        <v>17.25</v>
      </c>
      <c r="B598" s="265"/>
      <c r="C598" s="279" t="s">
        <v>430</v>
      </c>
    </row>
    <row r="599" spans="1:3" ht="9.75">
      <c r="A599" s="278">
        <f t="shared" si="3"/>
        <v>17.3125</v>
      </c>
      <c r="B599" s="265"/>
      <c r="C599" s="279" t="s">
        <v>431</v>
      </c>
    </row>
    <row r="600" spans="1:3" ht="9.75">
      <c r="A600" s="278">
        <f t="shared" si="3"/>
        <v>17.375</v>
      </c>
      <c r="B600" s="265"/>
      <c r="C600" s="279" t="s">
        <v>432</v>
      </c>
    </row>
    <row r="601" spans="1:3" ht="9.75">
      <c r="A601" s="278">
        <f t="shared" si="3"/>
        <v>17.4375</v>
      </c>
      <c r="B601" s="265"/>
      <c r="C601" s="279" t="s">
        <v>433</v>
      </c>
    </row>
    <row r="602" spans="1:3" ht="9.75">
      <c r="A602" s="278">
        <f t="shared" si="3"/>
        <v>17.5</v>
      </c>
      <c r="B602" s="265"/>
      <c r="C602" s="279" t="s">
        <v>434</v>
      </c>
    </row>
    <row r="603" spans="1:3" ht="9.75">
      <c r="A603" s="278">
        <f t="shared" si="3"/>
        <v>17.5625</v>
      </c>
      <c r="B603" s="265"/>
      <c r="C603" s="279" t="s">
        <v>435</v>
      </c>
    </row>
    <row r="604" spans="1:3" ht="9.75">
      <c r="A604" s="278">
        <f t="shared" si="3"/>
        <v>17.625</v>
      </c>
      <c r="B604" s="265"/>
      <c r="C604" s="279" t="s">
        <v>436</v>
      </c>
    </row>
    <row r="605" spans="1:3" ht="9.75">
      <c r="A605" s="278">
        <f t="shared" si="3"/>
        <v>17.6875</v>
      </c>
      <c r="B605" s="265"/>
      <c r="C605" s="279" t="s">
        <v>437</v>
      </c>
    </row>
    <row r="606" spans="1:3" ht="9.75">
      <c r="A606" s="278">
        <f t="shared" si="3"/>
        <v>17.75</v>
      </c>
      <c r="B606" s="265"/>
      <c r="C606" s="279" t="s">
        <v>438</v>
      </c>
    </row>
    <row r="607" spans="1:3" ht="9.75">
      <c r="A607" s="278">
        <f t="shared" si="3"/>
        <v>17.8125</v>
      </c>
      <c r="B607" s="265"/>
      <c r="C607" s="279" t="s">
        <v>439</v>
      </c>
    </row>
    <row r="608" spans="1:3" ht="9.75">
      <c r="A608" s="278">
        <f t="shared" si="3"/>
        <v>17.875</v>
      </c>
      <c r="B608" s="265"/>
      <c r="C608" s="279" t="s">
        <v>440</v>
      </c>
    </row>
    <row r="609" spans="1:3" ht="9.75">
      <c r="A609" s="278">
        <f t="shared" si="3"/>
        <v>17.9375</v>
      </c>
      <c r="B609" s="265"/>
      <c r="C609" s="279" t="s">
        <v>441</v>
      </c>
    </row>
    <row r="610" spans="1:3" ht="9.75">
      <c r="A610" s="278">
        <f t="shared" si="3"/>
        <v>18</v>
      </c>
      <c r="B610" s="265"/>
      <c r="C610" s="279" t="s">
        <v>442</v>
      </c>
    </row>
    <row r="611" spans="1:3" ht="9.75">
      <c r="A611" s="278">
        <f t="shared" si="3"/>
        <v>18.0625</v>
      </c>
      <c r="B611" s="265"/>
      <c r="C611" s="279" t="s">
        <v>443</v>
      </c>
    </row>
    <row r="612" spans="1:3" ht="9.75">
      <c r="A612" s="278">
        <f t="shared" si="3"/>
        <v>18.125</v>
      </c>
      <c r="B612" s="265"/>
      <c r="C612" s="279" t="s">
        <v>444</v>
      </c>
    </row>
    <row r="613" spans="1:3" ht="9.75">
      <c r="A613" s="278">
        <f t="shared" si="3"/>
        <v>18.1875</v>
      </c>
      <c r="B613" s="265"/>
      <c r="C613" s="279" t="s">
        <v>445</v>
      </c>
    </row>
    <row r="614" spans="1:3" ht="9.75">
      <c r="A614" s="278">
        <f t="shared" si="3"/>
        <v>18.25</v>
      </c>
      <c r="B614" s="265"/>
      <c r="C614" s="279" t="s">
        <v>446</v>
      </c>
    </row>
    <row r="615" spans="1:3" ht="9.75">
      <c r="A615" s="278">
        <f t="shared" si="3"/>
        <v>18.3125</v>
      </c>
      <c r="B615" s="265"/>
      <c r="C615" s="279" t="s">
        <v>447</v>
      </c>
    </row>
    <row r="616" spans="1:3" ht="9.75">
      <c r="A616" s="278">
        <f t="shared" si="3"/>
        <v>18.375</v>
      </c>
      <c r="B616" s="265"/>
      <c r="C616" s="279" t="s">
        <v>448</v>
      </c>
    </row>
    <row r="617" spans="1:3" ht="9.75">
      <c r="A617" s="278">
        <f t="shared" si="3"/>
        <v>18.4375</v>
      </c>
      <c r="B617" s="265"/>
      <c r="C617" s="279" t="s">
        <v>449</v>
      </c>
    </row>
    <row r="618" spans="1:3" ht="9.75">
      <c r="A618" s="278">
        <f t="shared" si="3"/>
        <v>18.5</v>
      </c>
      <c r="B618" s="265"/>
      <c r="C618" s="279" t="s">
        <v>450</v>
      </c>
    </row>
    <row r="619" spans="1:3" ht="9.75">
      <c r="A619" s="278">
        <f t="shared" si="3"/>
        <v>18.5625</v>
      </c>
      <c r="B619" s="265"/>
      <c r="C619" s="279" t="s">
        <v>451</v>
      </c>
    </row>
    <row r="620" spans="1:3" ht="9.75">
      <c r="A620" s="278">
        <f t="shared" si="3"/>
        <v>18.625</v>
      </c>
      <c r="B620" s="265"/>
      <c r="C620" s="279" t="s">
        <v>452</v>
      </c>
    </row>
    <row r="621" spans="1:3" ht="9.75">
      <c r="A621" s="278">
        <f t="shared" si="3"/>
        <v>18.6875</v>
      </c>
      <c r="B621" s="265"/>
      <c r="C621" s="279" t="s">
        <v>453</v>
      </c>
    </row>
    <row r="622" spans="1:3" ht="9.75">
      <c r="A622" s="278">
        <f t="shared" si="3"/>
        <v>18.75</v>
      </c>
      <c r="B622" s="265"/>
      <c r="C622" s="279" t="s">
        <v>454</v>
      </c>
    </row>
    <row r="623" spans="1:3" ht="9.75">
      <c r="A623" s="278">
        <f t="shared" si="3"/>
        <v>18.8125</v>
      </c>
      <c r="B623" s="265"/>
      <c r="C623" s="279" t="s">
        <v>455</v>
      </c>
    </row>
    <row r="624" spans="1:3" ht="9.75">
      <c r="A624" s="278">
        <f t="shared" si="3"/>
        <v>18.875</v>
      </c>
      <c r="B624" s="265"/>
      <c r="C624" s="279" t="s">
        <v>456</v>
      </c>
    </row>
    <row r="625" spans="1:3" ht="9.75">
      <c r="A625" s="278">
        <f t="shared" si="3"/>
        <v>18.9375</v>
      </c>
      <c r="B625" s="265"/>
      <c r="C625" s="279" t="s">
        <v>457</v>
      </c>
    </row>
    <row r="626" spans="1:3" ht="9.75">
      <c r="A626" s="278">
        <f t="shared" si="3"/>
        <v>19</v>
      </c>
      <c r="B626" s="265"/>
      <c r="C626" s="279" t="s">
        <v>458</v>
      </c>
    </row>
    <row r="627" spans="1:3" ht="9.75">
      <c r="A627" s="278">
        <f t="shared" si="3"/>
        <v>19.0625</v>
      </c>
      <c r="B627" s="265"/>
      <c r="C627" s="279" t="s">
        <v>459</v>
      </c>
    </row>
    <row r="628" spans="1:3" ht="9.75">
      <c r="A628" s="278">
        <f t="shared" si="3"/>
        <v>19.125</v>
      </c>
      <c r="B628" s="265"/>
      <c r="C628" s="279" t="s">
        <v>460</v>
      </c>
    </row>
    <row r="629" spans="1:3" ht="9.75">
      <c r="A629" s="278">
        <f t="shared" si="3"/>
        <v>19.1875</v>
      </c>
      <c r="B629" s="265"/>
      <c r="C629" s="279" t="s">
        <v>461</v>
      </c>
    </row>
    <row r="630" spans="1:3" ht="9.75">
      <c r="A630" s="278">
        <f t="shared" si="3"/>
        <v>19.25</v>
      </c>
      <c r="B630" s="265"/>
      <c r="C630" s="279" t="s">
        <v>462</v>
      </c>
    </row>
    <row r="631" spans="1:3" ht="9.75">
      <c r="A631" s="278">
        <f t="shared" si="3"/>
        <v>19.3125</v>
      </c>
      <c r="B631" s="265"/>
      <c r="C631" s="279" t="s">
        <v>463</v>
      </c>
    </row>
    <row r="632" spans="1:3" ht="9.75">
      <c r="A632" s="278">
        <f t="shared" si="3"/>
        <v>19.375</v>
      </c>
      <c r="B632" s="265"/>
      <c r="C632" s="279" t="s">
        <v>464</v>
      </c>
    </row>
    <row r="633" spans="1:3" ht="9.75">
      <c r="A633" s="278">
        <f t="shared" si="3"/>
        <v>19.4375</v>
      </c>
      <c r="B633" s="265"/>
      <c r="C633" s="279" t="s">
        <v>465</v>
      </c>
    </row>
    <row r="634" spans="1:3" ht="9.75">
      <c r="A634" s="278">
        <f t="shared" si="3"/>
        <v>19.5</v>
      </c>
      <c r="B634" s="265"/>
      <c r="C634" s="279" t="s">
        <v>466</v>
      </c>
    </row>
    <row r="635" spans="1:3" ht="9.75">
      <c r="A635" s="278">
        <f t="shared" si="3"/>
        <v>19.5625</v>
      </c>
      <c r="B635" s="265"/>
      <c r="C635" s="279" t="s">
        <v>467</v>
      </c>
    </row>
    <row r="636" spans="1:3" ht="9.75">
      <c r="A636" s="278">
        <f t="shared" si="3"/>
        <v>19.625</v>
      </c>
      <c r="B636" s="265"/>
      <c r="C636" s="279" t="s">
        <v>468</v>
      </c>
    </row>
    <row r="637" spans="1:3" ht="9.75">
      <c r="A637" s="278">
        <f t="shared" si="3"/>
        <v>19.6875</v>
      </c>
      <c r="B637" s="265"/>
      <c r="C637" s="279" t="s">
        <v>469</v>
      </c>
    </row>
    <row r="638" spans="1:3" ht="9.75">
      <c r="A638" s="278">
        <f t="shared" si="3"/>
        <v>19.75</v>
      </c>
      <c r="B638" s="265"/>
      <c r="C638" s="279" t="s">
        <v>470</v>
      </c>
    </row>
    <row r="639" spans="1:3" ht="9.75">
      <c r="A639" s="278">
        <f t="shared" si="3"/>
        <v>19.8125</v>
      </c>
      <c r="B639" s="265"/>
      <c r="C639" s="279" t="s">
        <v>471</v>
      </c>
    </row>
    <row r="640" spans="1:3" ht="9.75">
      <c r="A640" s="278">
        <f t="shared" si="3"/>
        <v>19.875</v>
      </c>
      <c r="B640" s="265"/>
      <c r="C640" s="279" t="s">
        <v>472</v>
      </c>
    </row>
    <row r="641" spans="1:3" ht="9.75">
      <c r="A641" s="278">
        <f t="shared" si="3"/>
        <v>19.9375</v>
      </c>
      <c r="B641" s="265"/>
      <c r="C641" s="279" t="s">
        <v>473</v>
      </c>
    </row>
    <row r="642" spans="1:3" ht="9.75">
      <c r="A642" s="278">
        <f t="shared" si="3"/>
        <v>20</v>
      </c>
      <c r="B642" s="265"/>
      <c r="C642" s="279" t="s">
        <v>474</v>
      </c>
    </row>
    <row r="643" spans="1:3" ht="9.75">
      <c r="A643" s="278">
        <f t="shared" si="3"/>
        <v>20.0625</v>
      </c>
      <c r="B643" s="265"/>
      <c r="C643" s="279" t="s">
        <v>475</v>
      </c>
    </row>
    <row r="644" spans="1:3" ht="9.75">
      <c r="A644" s="278">
        <f t="shared" si="3"/>
        <v>20.125</v>
      </c>
      <c r="B644" s="265"/>
      <c r="C644" s="279" t="s">
        <v>476</v>
      </c>
    </row>
    <row r="645" spans="1:3" ht="9.75">
      <c r="A645" s="278">
        <f t="shared" si="3"/>
        <v>20.1875</v>
      </c>
      <c r="B645" s="265"/>
      <c r="C645" s="279" t="s">
        <v>477</v>
      </c>
    </row>
    <row r="646" spans="1:3" ht="9.75">
      <c r="A646" s="278">
        <f t="shared" si="3"/>
        <v>20.25</v>
      </c>
      <c r="B646" s="265"/>
      <c r="C646" s="279" t="s">
        <v>478</v>
      </c>
    </row>
    <row r="647" spans="1:3" ht="9.75">
      <c r="A647" s="278">
        <f t="shared" si="3"/>
        <v>20.3125</v>
      </c>
      <c r="B647" s="265"/>
      <c r="C647" s="279" t="s">
        <v>479</v>
      </c>
    </row>
    <row r="648" spans="1:3" ht="9.75">
      <c r="A648" s="278">
        <f t="shared" si="3"/>
        <v>20.375</v>
      </c>
      <c r="B648" s="265"/>
      <c r="C648" s="279" t="s">
        <v>480</v>
      </c>
    </row>
    <row r="649" spans="1:3" ht="9.75">
      <c r="A649" s="278">
        <f t="shared" si="3"/>
        <v>20.4375</v>
      </c>
      <c r="B649" s="265"/>
      <c r="C649" s="279" t="s">
        <v>481</v>
      </c>
    </row>
    <row r="650" spans="1:3" ht="9.75">
      <c r="A650" s="278">
        <f t="shared" si="3"/>
        <v>20.5</v>
      </c>
      <c r="B650" s="265"/>
      <c r="C650" s="279" t="s">
        <v>482</v>
      </c>
    </row>
    <row r="651" spans="1:3" ht="9.75">
      <c r="A651" s="278">
        <f t="shared" si="3"/>
        <v>20.5625</v>
      </c>
      <c r="B651" s="265"/>
      <c r="C651" s="279" t="s">
        <v>483</v>
      </c>
    </row>
    <row r="652" spans="1:3" ht="9.75">
      <c r="A652" s="278">
        <f t="shared" si="3"/>
        <v>20.625</v>
      </c>
      <c r="B652" s="265"/>
      <c r="C652" s="279" t="s">
        <v>484</v>
      </c>
    </row>
    <row r="653" spans="1:3" ht="9.75">
      <c r="A653" s="278">
        <f t="shared" si="3"/>
        <v>20.6875</v>
      </c>
      <c r="B653" s="265"/>
      <c r="C653" s="279" t="s">
        <v>485</v>
      </c>
    </row>
    <row r="654" spans="1:3" ht="9.75">
      <c r="A654" s="278">
        <f t="shared" si="3"/>
        <v>20.75</v>
      </c>
      <c r="B654" s="265"/>
      <c r="C654" s="279" t="s">
        <v>486</v>
      </c>
    </row>
    <row r="655" spans="1:3" ht="9.75">
      <c r="A655" s="278">
        <f t="shared" si="3"/>
        <v>20.8125</v>
      </c>
      <c r="B655" s="265"/>
      <c r="C655" s="279" t="s">
        <v>487</v>
      </c>
    </row>
    <row r="656" spans="1:3" ht="9.75">
      <c r="A656" s="278">
        <f t="shared" si="3"/>
        <v>20.875</v>
      </c>
      <c r="B656" s="265"/>
      <c r="C656" s="279" t="s">
        <v>488</v>
      </c>
    </row>
    <row r="657" spans="1:3" ht="9.75">
      <c r="A657" s="278">
        <f t="shared" si="3"/>
        <v>20.9375</v>
      </c>
      <c r="B657" s="265"/>
      <c r="C657" s="279" t="s">
        <v>489</v>
      </c>
    </row>
    <row r="658" spans="1:3" ht="9.75">
      <c r="A658" s="278">
        <f t="shared" si="3"/>
        <v>21</v>
      </c>
      <c r="B658" s="265"/>
      <c r="C658" s="279" t="s">
        <v>490</v>
      </c>
    </row>
    <row r="659" spans="1:3" ht="9.75">
      <c r="A659" s="278">
        <f aca="true" t="shared" si="4" ref="A659:A722">A658+0.0625</f>
        <v>21.0625</v>
      </c>
      <c r="B659" s="265"/>
      <c r="C659" s="279" t="s">
        <v>491</v>
      </c>
    </row>
    <row r="660" spans="1:3" ht="9.75">
      <c r="A660" s="278">
        <f t="shared" si="4"/>
        <v>21.125</v>
      </c>
      <c r="B660" s="265"/>
      <c r="C660" s="279" t="s">
        <v>492</v>
      </c>
    </row>
    <row r="661" spans="1:3" ht="9.75">
      <c r="A661" s="278">
        <f t="shared" si="4"/>
        <v>21.1875</v>
      </c>
      <c r="B661" s="265"/>
      <c r="C661" s="279" t="s">
        <v>493</v>
      </c>
    </row>
    <row r="662" spans="1:3" ht="9.75">
      <c r="A662" s="278">
        <f t="shared" si="4"/>
        <v>21.25</v>
      </c>
      <c r="B662" s="265"/>
      <c r="C662" s="279" t="s">
        <v>494</v>
      </c>
    </row>
    <row r="663" spans="1:3" ht="9.75">
      <c r="A663" s="278">
        <f t="shared" si="4"/>
        <v>21.3125</v>
      </c>
      <c r="B663" s="265"/>
      <c r="C663" s="279" t="s">
        <v>495</v>
      </c>
    </row>
    <row r="664" spans="1:3" ht="9.75">
      <c r="A664" s="278">
        <f t="shared" si="4"/>
        <v>21.375</v>
      </c>
      <c r="B664" s="265"/>
      <c r="C664" s="279" t="s">
        <v>496</v>
      </c>
    </row>
    <row r="665" spans="1:3" ht="9.75">
      <c r="A665" s="278">
        <f t="shared" si="4"/>
        <v>21.4375</v>
      </c>
      <c r="B665" s="265"/>
      <c r="C665" s="279" t="s">
        <v>497</v>
      </c>
    </row>
    <row r="666" spans="1:3" ht="9.75">
      <c r="A666" s="278">
        <f t="shared" si="4"/>
        <v>21.5</v>
      </c>
      <c r="B666" s="265"/>
      <c r="C666" s="279" t="s">
        <v>498</v>
      </c>
    </row>
    <row r="667" spans="1:3" ht="9.75">
      <c r="A667" s="278">
        <f t="shared" si="4"/>
        <v>21.5625</v>
      </c>
      <c r="B667" s="265"/>
      <c r="C667" s="279" t="s">
        <v>499</v>
      </c>
    </row>
    <row r="668" spans="1:3" ht="9.75">
      <c r="A668" s="278">
        <f t="shared" si="4"/>
        <v>21.625</v>
      </c>
      <c r="B668" s="265"/>
      <c r="C668" s="279" t="s">
        <v>500</v>
      </c>
    </row>
    <row r="669" spans="1:3" ht="9.75">
      <c r="A669" s="278">
        <f t="shared" si="4"/>
        <v>21.6875</v>
      </c>
      <c r="B669" s="265"/>
      <c r="C669" s="279" t="s">
        <v>501</v>
      </c>
    </row>
    <row r="670" spans="1:3" ht="9.75">
      <c r="A670" s="278">
        <f t="shared" si="4"/>
        <v>21.75</v>
      </c>
      <c r="B670" s="265"/>
      <c r="C670" s="279" t="s">
        <v>502</v>
      </c>
    </row>
    <row r="671" spans="1:3" ht="9.75">
      <c r="A671" s="278">
        <f t="shared" si="4"/>
        <v>21.8125</v>
      </c>
      <c r="B671" s="265"/>
      <c r="C671" s="279" t="s">
        <v>503</v>
      </c>
    </row>
    <row r="672" spans="1:3" ht="9.75">
      <c r="A672" s="278">
        <f t="shared" si="4"/>
        <v>21.875</v>
      </c>
      <c r="B672" s="265"/>
      <c r="C672" s="279" t="s">
        <v>504</v>
      </c>
    </row>
    <row r="673" spans="1:3" ht="9.75">
      <c r="A673" s="278">
        <f t="shared" si="4"/>
        <v>21.9375</v>
      </c>
      <c r="B673" s="265"/>
      <c r="C673" s="279" t="s">
        <v>505</v>
      </c>
    </row>
    <row r="674" spans="1:3" ht="9.75">
      <c r="A674" s="278">
        <f t="shared" si="4"/>
        <v>22</v>
      </c>
      <c r="B674" s="265"/>
      <c r="C674" s="279" t="s">
        <v>506</v>
      </c>
    </row>
    <row r="675" spans="1:3" ht="9.75">
      <c r="A675" s="278">
        <f t="shared" si="4"/>
        <v>22.0625</v>
      </c>
      <c r="B675" s="265"/>
      <c r="C675" s="279" t="s">
        <v>507</v>
      </c>
    </row>
    <row r="676" spans="1:3" ht="9.75">
      <c r="A676" s="278">
        <f t="shared" si="4"/>
        <v>22.125</v>
      </c>
      <c r="B676" s="265"/>
      <c r="C676" s="279" t="s">
        <v>508</v>
      </c>
    </row>
    <row r="677" spans="1:3" ht="9.75">
      <c r="A677" s="278">
        <f t="shared" si="4"/>
        <v>22.1875</v>
      </c>
      <c r="B677" s="265"/>
      <c r="C677" s="279" t="s">
        <v>509</v>
      </c>
    </row>
    <row r="678" spans="1:3" ht="9.75">
      <c r="A678" s="278">
        <f t="shared" si="4"/>
        <v>22.25</v>
      </c>
      <c r="B678" s="265"/>
      <c r="C678" s="279" t="s">
        <v>510</v>
      </c>
    </row>
    <row r="679" spans="1:3" ht="9.75">
      <c r="A679" s="278">
        <f t="shared" si="4"/>
        <v>22.3125</v>
      </c>
      <c r="B679" s="265"/>
      <c r="C679" s="279" t="s">
        <v>511</v>
      </c>
    </row>
    <row r="680" spans="1:3" ht="9.75">
      <c r="A680" s="278">
        <f t="shared" si="4"/>
        <v>22.375</v>
      </c>
      <c r="B680" s="265"/>
      <c r="C680" s="279" t="s">
        <v>512</v>
      </c>
    </row>
    <row r="681" spans="1:3" ht="9.75">
      <c r="A681" s="278">
        <f t="shared" si="4"/>
        <v>22.4375</v>
      </c>
      <c r="B681" s="265"/>
      <c r="C681" s="279" t="s">
        <v>513</v>
      </c>
    </row>
    <row r="682" spans="1:3" ht="9.75">
      <c r="A682" s="278">
        <f t="shared" si="4"/>
        <v>22.5</v>
      </c>
      <c r="B682" s="265"/>
      <c r="C682" s="279" t="s">
        <v>514</v>
      </c>
    </row>
    <row r="683" spans="1:3" ht="9.75">
      <c r="A683" s="278">
        <f t="shared" si="4"/>
        <v>22.5625</v>
      </c>
      <c r="B683" s="265"/>
      <c r="C683" s="279" t="s">
        <v>515</v>
      </c>
    </row>
    <row r="684" spans="1:3" ht="9.75">
      <c r="A684" s="278">
        <f t="shared" si="4"/>
        <v>22.625</v>
      </c>
      <c r="B684" s="265"/>
      <c r="C684" s="279" t="s">
        <v>516</v>
      </c>
    </row>
    <row r="685" spans="1:3" ht="9.75">
      <c r="A685" s="278">
        <f t="shared" si="4"/>
        <v>22.6875</v>
      </c>
      <c r="B685" s="265"/>
      <c r="C685" s="279" t="s">
        <v>517</v>
      </c>
    </row>
    <row r="686" spans="1:3" ht="9.75">
      <c r="A686" s="278">
        <f t="shared" si="4"/>
        <v>22.75</v>
      </c>
      <c r="B686" s="265"/>
      <c r="C686" s="279" t="s">
        <v>518</v>
      </c>
    </row>
    <row r="687" spans="1:3" ht="9.75">
      <c r="A687" s="278">
        <f t="shared" si="4"/>
        <v>22.8125</v>
      </c>
      <c r="B687" s="265"/>
      <c r="C687" s="279" t="s">
        <v>519</v>
      </c>
    </row>
    <row r="688" spans="1:3" ht="9.75">
      <c r="A688" s="278">
        <f t="shared" si="4"/>
        <v>22.875</v>
      </c>
      <c r="B688" s="265"/>
      <c r="C688" s="279" t="s">
        <v>520</v>
      </c>
    </row>
    <row r="689" spans="1:3" ht="9.75">
      <c r="A689" s="278">
        <f t="shared" si="4"/>
        <v>22.9375</v>
      </c>
      <c r="B689" s="265"/>
      <c r="C689" s="279" t="s">
        <v>521</v>
      </c>
    </row>
    <row r="690" spans="1:3" ht="9.75">
      <c r="A690" s="278">
        <f t="shared" si="4"/>
        <v>23</v>
      </c>
      <c r="B690" s="265"/>
      <c r="C690" s="279" t="s">
        <v>522</v>
      </c>
    </row>
    <row r="691" spans="1:3" ht="9.75">
      <c r="A691" s="278">
        <f t="shared" si="4"/>
        <v>23.0625</v>
      </c>
      <c r="B691" s="265"/>
      <c r="C691" s="279" t="s">
        <v>523</v>
      </c>
    </row>
    <row r="692" spans="1:3" ht="9.75">
      <c r="A692" s="278">
        <f t="shared" si="4"/>
        <v>23.125</v>
      </c>
      <c r="B692" s="265"/>
      <c r="C692" s="279" t="s">
        <v>524</v>
      </c>
    </row>
    <row r="693" spans="1:3" ht="9.75">
      <c r="A693" s="278">
        <f t="shared" si="4"/>
        <v>23.1875</v>
      </c>
      <c r="B693" s="265"/>
      <c r="C693" s="279" t="s">
        <v>525</v>
      </c>
    </row>
    <row r="694" spans="1:3" ht="9.75">
      <c r="A694" s="278">
        <f t="shared" si="4"/>
        <v>23.25</v>
      </c>
      <c r="B694" s="265"/>
      <c r="C694" s="279" t="s">
        <v>526</v>
      </c>
    </row>
    <row r="695" spans="1:3" ht="9.75">
      <c r="A695" s="278">
        <f t="shared" si="4"/>
        <v>23.3125</v>
      </c>
      <c r="B695" s="265"/>
      <c r="C695" s="279" t="s">
        <v>527</v>
      </c>
    </row>
    <row r="696" spans="1:3" ht="9.75">
      <c r="A696" s="278">
        <f t="shared" si="4"/>
        <v>23.375</v>
      </c>
      <c r="B696" s="265"/>
      <c r="C696" s="279" t="s">
        <v>528</v>
      </c>
    </row>
    <row r="697" spans="1:3" ht="9.75">
      <c r="A697" s="278">
        <f t="shared" si="4"/>
        <v>23.4375</v>
      </c>
      <c r="B697" s="265"/>
      <c r="C697" s="279" t="s">
        <v>529</v>
      </c>
    </row>
    <row r="698" spans="1:3" ht="9.75">
      <c r="A698" s="278">
        <f t="shared" si="4"/>
        <v>23.5</v>
      </c>
      <c r="B698" s="265"/>
      <c r="C698" s="279" t="s">
        <v>530</v>
      </c>
    </row>
    <row r="699" spans="1:3" ht="9.75">
      <c r="A699" s="278">
        <f t="shared" si="4"/>
        <v>23.5625</v>
      </c>
      <c r="B699" s="265"/>
      <c r="C699" s="279" t="s">
        <v>531</v>
      </c>
    </row>
    <row r="700" spans="1:3" ht="9.75">
      <c r="A700" s="278">
        <f t="shared" si="4"/>
        <v>23.625</v>
      </c>
      <c r="B700" s="265"/>
      <c r="C700" s="279" t="s">
        <v>532</v>
      </c>
    </row>
    <row r="701" spans="1:3" ht="9.75">
      <c r="A701" s="278">
        <f t="shared" si="4"/>
        <v>23.6875</v>
      </c>
      <c r="B701" s="265"/>
      <c r="C701" s="279" t="s">
        <v>533</v>
      </c>
    </row>
    <row r="702" spans="1:3" ht="9.75">
      <c r="A702" s="278">
        <f t="shared" si="4"/>
        <v>23.75</v>
      </c>
      <c r="B702" s="265"/>
      <c r="C702" s="279" t="s">
        <v>534</v>
      </c>
    </row>
    <row r="703" spans="1:3" ht="9.75">
      <c r="A703" s="278">
        <f t="shared" si="4"/>
        <v>23.8125</v>
      </c>
      <c r="B703" s="265"/>
      <c r="C703" s="279" t="s">
        <v>535</v>
      </c>
    </row>
    <row r="704" spans="1:3" ht="9.75">
      <c r="A704" s="278">
        <f t="shared" si="4"/>
        <v>23.875</v>
      </c>
      <c r="B704" s="265"/>
      <c r="C704" s="279" t="s">
        <v>536</v>
      </c>
    </row>
    <row r="705" spans="1:3" ht="9.75">
      <c r="A705" s="278">
        <f t="shared" si="4"/>
        <v>23.9375</v>
      </c>
      <c r="B705" s="265"/>
      <c r="C705" s="279" t="s">
        <v>537</v>
      </c>
    </row>
    <row r="706" spans="1:3" ht="9.75">
      <c r="A706" s="278">
        <f t="shared" si="4"/>
        <v>24</v>
      </c>
      <c r="B706" s="265"/>
      <c r="C706" s="279" t="s">
        <v>538</v>
      </c>
    </row>
    <row r="707" spans="1:3" ht="9.75">
      <c r="A707" s="278">
        <f t="shared" si="4"/>
        <v>24.0625</v>
      </c>
      <c r="B707" s="265"/>
      <c r="C707" s="279" t="s">
        <v>539</v>
      </c>
    </row>
    <row r="708" spans="1:3" ht="9.75">
      <c r="A708" s="278">
        <f t="shared" si="4"/>
        <v>24.125</v>
      </c>
      <c r="B708" s="265"/>
      <c r="C708" s="279" t="s">
        <v>540</v>
      </c>
    </row>
    <row r="709" spans="1:3" ht="9.75">
      <c r="A709" s="278">
        <f t="shared" si="4"/>
        <v>24.1875</v>
      </c>
      <c r="B709" s="265"/>
      <c r="C709" s="279" t="s">
        <v>541</v>
      </c>
    </row>
    <row r="710" spans="1:3" ht="9.75">
      <c r="A710" s="278">
        <f t="shared" si="4"/>
        <v>24.25</v>
      </c>
      <c r="B710" s="265"/>
      <c r="C710" s="279" t="s">
        <v>542</v>
      </c>
    </row>
    <row r="711" spans="1:3" ht="9.75">
      <c r="A711" s="278">
        <f t="shared" si="4"/>
        <v>24.3125</v>
      </c>
      <c r="B711" s="265"/>
      <c r="C711" s="279" t="s">
        <v>543</v>
      </c>
    </row>
    <row r="712" spans="1:3" ht="9.75">
      <c r="A712" s="278">
        <f t="shared" si="4"/>
        <v>24.375</v>
      </c>
      <c r="B712" s="265"/>
      <c r="C712" s="279" t="s">
        <v>544</v>
      </c>
    </row>
    <row r="713" spans="1:3" ht="9.75">
      <c r="A713" s="278">
        <f t="shared" si="4"/>
        <v>24.4375</v>
      </c>
      <c r="B713" s="265"/>
      <c r="C713" s="279" t="s">
        <v>545</v>
      </c>
    </row>
    <row r="714" spans="1:3" ht="9.75">
      <c r="A714" s="278">
        <f t="shared" si="4"/>
        <v>24.5</v>
      </c>
      <c r="B714" s="265"/>
      <c r="C714" s="279" t="s">
        <v>546</v>
      </c>
    </row>
    <row r="715" spans="1:3" ht="9.75">
      <c r="A715" s="278">
        <f t="shared" si="4"/>
        <v>24.5625</v>
      </c>
      <c r="B715" s="265"/>
      <c r="C715" s="279" t="s">
        <v>547</v>
      </c>
    </row>
    <row r="716" spans="1:3" ht="9.75">
      <c r="A716" s="278">
        <f t="shared" si="4"/>
        <v>24.625</v>
      </c>
      <c r="B716" s="265"/>
      <c r="C716" s="279" t="s">
        <v>548</v>
      </c>
    </row>
    <row r="717" spans="1:3" ht="9.75">
      <c r="A717" s="278">
        <f t="shared" si="4"/>
        <v>24.6875</v>
      </c>
      <c r="B717" s="265"/>
      <c r="C717" s="279" t="s">
        <v>549</v>
      </c>
    </row>
    <row r="718" spans="1:3" ht="9.75">
      <c r="A718" s="278">
        <f t="shared" si="4"/>
        <v>24.75</v>
      </c>
      <c r="B718" s="265"/>
      <c r="C718" s="279" t="s">
        <v>550</v>
      </c>
    </row>
    <row r="719" spans="1:3" ht="9.75">
      <c r="A719" s="278">
        <f t="shared" si="4"/>
        <v>24.8125</v>
      </c>
      <c r="B719" s="265"/>
      <c r="C719" s="279" t="s">
        <v>551</v>
      </c>
    </row>
    <row r="720" spans="1:3" ht="9.75">
      <c r="A720" s="278">
        <f t="shared" si="4"/>
        <v>24.875</v>
      </c>
      <c r="B720" s="265"/>
      <c r="C720" s="279" t="s">
        <v>552</v>
      </c>
    </row>
    <row r="721" spans="1:3" ht="9.75">
      <c r="A721" s="278">
        <f t="shared" si="4"/>
        <v>24.9375</v>
      </c>
      <c r="B721" s="265"/>
      <c r="C721" s="279" t="s">
        <v>553</v>
      </c>
    </row>
    <row r="722" spans="1:3" ht="9.75">
      <c r="A722" s="278">
        <f t="shared" si="4"/>
        <v>25</v>
      </c>
      <c r="B722" s="265"/>
      <c r="C722" s="279" t="s">
        <v>554</v>
      </c>
    </row>
    <row r="723" spans="1:3" ht="9.75">
      <c r="A723" s="278">
        <f aca="true" t="shared" si="5" ref="A723:A786">A722+0.0625</f>
        <v>25.0625</v>
      </c>
      <c r="B723" s="265"/>
      <c r="C723" s="279" t="s">
        <v>555</v>
      </c>
    </row>
    <row r="724" spans="1:3" ht="9.75">
      <c r="A724" s="278">
        <f t="shared" si="5"/>
        <v>25.125</v>
      </c>
      <c r="B724" s="265"/>
      <c r="C724" s="279" t="s">
        <v>556</v>
      </c>
    </row>
    <row r="725" spans="1:3" ht="9.75">
      <c r="A725" s="278">
        <f t="shared" si="5"/>
        <v>25.1875</v>
      </c>
      <c r="B725" s="265"/>
      <c r="C725" s="279" t="s">
        <v>557</v>
      </c>
    </row>
    <row r="726" spans="1:3" ht="9.75">
      <c r="A726" s="278">
        <f t="shared" si="5"/>
        <v>25.25</v>
      </c>
      <c r="B726" s="265"/>
      <c r="C726" s="279" t="s">
        <v>558</v>
      </c>
    </row>
    <row r="727" spans="1:3" ht="9.75">
      <c r="A727" s="278">
        <f t="shared" si="5"/>
        <v>25.3125</v>
      </c>
      <c r="B727" s="265"/>
      <c r="C727" s="279" t="s">
        <v>559</v>
      </c>
    </row>
    <row r="728" spans="1:3" ht="9.75">
      <c r="A728" s="278">
        <f t="shared" si="5"/>
        <v>25.375</v>
      </c>
      <c r="B728" s="265"/>
      <c r="C728" s="279" t="s">
        <v>560</v>
      </c>
    </row>
    <row r="729" spans="1:3" ht="9.75">
      <c r="A729" s="278">
        <f t="shared" si="5"/>
        <v>25.4375</v>
      </c>
      <c r="B729" s="265"/>
      <c r="C729" s="279" t="s">
        <v>561</v>
      </c>
    </row>
    <row r="730" spans="1:3" ht="9.75">
      <c r="A730" s="278">
        <f t="shared" si="5"/>
        <v>25.5</v>
      </c>
      <c r="B730" s="265"/>
      <c r="C730" s="279" t="s">
        <v>562</v>
      </c>
    </row>
    <row r="731" spans="1:3" ht="9.75">
      <c r="A731" s="278">
        <f t="shared" si="5"/>
        <v>25.5625</v>
      </c>
      <c r="B731" s="265"/>
      <c r="C731" s="279" t="s">
        <v>563</v>
      </c>
    </row>
    <row r="732" spans="1:3" ht="9.75">
      <c r="A732" s="278">
        <f t="shared" si="5"/>
        <v>25.625</v>
      </c>
      <c r="B732" s="265"/>
      <c r="C732" s="279" t="s">
        <v>564</v>
      </c>
    </row>
    <row r="733" spans="1:3" ht="9.75">
      <c r="A733" s="278">
        <f t="shared" si="5"/>
        <v>25.6875</v>
      </c>
      <c r="B733" s="265"/>
      <c r="C733" s="279" t="s">
        <v>565</v>
      </c>
    </row>
    <row r="734" spans="1:3" ht="9.75">
      <c r="A734" s="278">
        <f t="shared" si="5"/>
        <v>25.75</v>
      </c>
      <c r="B734" s="265"/>
      <c r="C734" s="279" t="s">
        <v>566</v>
      </c>
    </row>
    <row r="735" spans="1:3" ht="9.75">
      <c r="A735" s="278">
        <f t="shared" si="5"/>
        <v>25.8125</v>
      </c>
      <c r="B735" s="265"/>
      <c r="C735" s="279" t="s">
        <v>567</v>
      </c>
    </row>
    <row r="736" spans="1:3" ht="9.75">
      <c r="A736" s="278">
        <f t="shared" si="5"/>
        <v>25.875</v>
      </c>
      <c r="B736" s="265"/>
      <c r="C736" s="279" t="s">
        <v>568</v>
      </c>
    </row>
    <row r="737" spans="1:3" ht="9.75">
      <c r="A737" s="278">
        <f t="shared" si="5"/>
        <v>25.9375</v>
      </c>
      <c r="B737" s="265"/>
      <c r="C737" s="279" t="s">
        <v>569</v>
      </c>
    </row>
    <row r="738" spans="1:3" ht="9.75">
      <c r="A738" s="278">
        <f t="shared" si="5"/>
        <v>26</v>
      </c>
      <c r="B738" s="265"/>
      <c r="C738" s="279" t="s">
        <v>570</v>
      </c>
    </row>
    <row r="739" spans="1:3" ht="9.75">
      <c r="A739" s="278">
        <f t="shared" si="5"/>
        <v>26.0625</v>
      </c>
      <c r="B739" s="265"/>
      <c r="C739" s="279" t="s">
        <v>571</v>
      </c>
    </row>
    <row r="740" spans="1:3" ht="9.75">
      <c r="A740" s="278">
        <f t="shared" si="5"/>
        <v>26.125</v>
      </c>
      <c r="B740" s="265"/>
      <c r="C740" s="279" t="s">
        <v>572</v>
      </c>
    </row>
    <row r="741" spans="1:3" ht="9.75">
      <c r="A741" s="278">
        <f t="shared" si="5"/>
        <v>26.1875</v>
      </c>
      <c r="B741" s="265"/>
      <c r="C741" s="279" t="s">
        <v>573</v>
      </c>
    </row>
    <row r="742" spans="1:3" ht="9.75">
      <c r="A742" s="278">
        <f t="shared" si="5"/>
        <v>26.25</v>
      </c>
      <c r="B742" s="265"/>
      <c r="C742" s="279" t="s">
        <v>574</v>
      </c>
    </row>
    <row r="743" spans="1:3" ht="9.75">
      <c r="A743" s="278">
        <f t="shared" si="5"/>
        <v>26.3125</v>
      </c>
      <c r="B743" s="265"/>
      <c r="C743" s="279" t="s">
        <v>575</v>
      </c>
    </row>
    <row r="744" spans="1:3" ht="9.75">
      <c r="A744" s="278">
        <f t="shared" si="5"/>
        <v>26.375</v>
      </c>
      <c r="B744" s="265"/>
      <c r="C744" s="279" t="s">
        <v>576</v>
      </c>
    </row>
    <row r="745" spans="1:3" ht="9.75">
      <c r="A745" s="278">
        <f t="shared" si="5"/>
        <v>26.4375</v>
      </c>
      <c r="B745" s="265"/>
      <c r="C745" s="279" t="s">
        <v>577</v>
      </c>
    </row>
    <row r="746" spans="1:3" ht="9.75">
      <c r="A746" s="278">
        <f t="shared" si="5"/>
        <v>26.5</v>
      </c>
      <c r="B746" s="265"/>
      <c r="C746" s="279" t="s">
        <v>578</v>
      </c>
    </row>
    <row r="747" spans="1:3" ht="9.75">
      <c r="A747" s="278">
        <f t="shared" si="5"/>
        <v>26.5625</v>
      </c>
      <c r="B747" s="265"/>
      <c r="C747" s="279" t="s">
        <v>579</v>
      </c>
    </row>
    <row r="748" spans="1:3" ht="9.75">
      <c r="A748" s="278">
        <f t="shared" si="5"/>
        <v>26.625</v>
      </c>
      <c r="B748" s="265"/>
      <c r="C748" s="279" t="s">
        <v>580</v>
      </c>
    </row>
    <row r="749" spans="1:3" ht="9.75">
      <c r="A749" s="278">
        <f t="shared" si="5"/>
        <v>26.6875</v>
      </c>
      <c r="B749" s="265"/>
      <c r="C749" s="279" t="s">
        <v>581</v>
      </c>
    </row>
    <row r="750" spans="1:3" ht="9.75">
      <c r="A750" s="278">
        <f t="shared" si="5"/>
        <v>26.75</v>
      </c>
      <c r="B750" s="265"/>
      <c r="C750" s="279" t="s">
        <v>582</v>
      </c>
    </row>
    <row r="751" spans="1:3" ht="9.75">
      <c r="A751" s="278">
        <f t="shared" si="5"/>
        <v>26.8125</v>
      </c>
      <c r="B751" s="265"/>
      <c r="C751" s="279" t="s">
        <v>583</v>
      </c>
    </row>
    <row r="752" spans="1:3" ht="9.75">
      <c r="A752" s="278">
        <f t="shared" si="5"/>
        <v>26.875</v>
      </c>
      <c r="B752" s="265"/>
      <c r="C752" s="279" t="s">
        <v>584</v>
      </c>
    </row>
    <row r="753" spans="1:3" ht="9.75">
      <c r="A753" s="278">
        <f t="shared" si="5"/>
        <v>26.9375</v>
      </c>
      <c r="B753" s="265"/>
      <c r="C753" s="279" t="s">
        <v>585</v>
      </c>
    </row>
    <row r="754" spans="1:3" ht="9.75">
      <c r="A754" s="278">
        <f t="shared" si="5"/>
        <v>27</v>
      </c>
      <c r="B754" s="265"/>
      <c r="C754" s="279" t="s">
        <v>586</v>
      </c>
    </row>
    <row r="755" spans="1:3" ht="9.75">
      <c r="A755" s="278">
        <f t="shared" si="5"/>
        <v>27.0625</v>
      </c>
      <c r="B755" s="265"/>
      <c r="C755" s="279" t="s">
        <v>587</v>
      </c>
    </row>
    <row r="756" spans="1:3" ht="9.75">
      <c r="A756" s="278">
        <f t="shared" si="5"/>
        <v>27.125</v>
      </c>
      <c r="B756" s="265"/>
      <c r="C756" s="279" t="s">
        <v>588</v>
      </c>
    </row>
    <row r="757" spans="1:3" ht="9.75">
      <c r="A757" s="278">
        <f t="shared" si="5"/>
        <v>27.1875</v>
      </c>
      <c r="B757" s="265"/>
      <c r="C757" s="279" t="s">
        <v>589</v>
      </c>
    </row>
    <row r="758" spans="1:3" ht="9.75">
      <c r="A758" s="278">
        <f t="shared" si="5"/>
        <v>27.25</v>
      </c>
      <c r="B758" s="265"/>
      <c r="C758" s="279" t="s">
        <v>590</v>
      </c>
    </row>
    <row r="759" spans="1:3" ht="9.75">
      <c r="A759" s="278">
        <f t="shared" si="5"/>
        <v>27.3125</v>
      </c>
      <c r="B759" s="265"/>
      <c r="C759" s="279" t="s">
        <v>591</v>
      </c>
    </row>
    <row r="760" spans="1:3" ht="9.75">
      <c r="A760" s="278">
        <f t="shared" si="5"/>
        <v>27.375</v>
      </c>
      <c r="B760" s="265"/>
      <c r="C760" s="279" t="s">
        <v>592</v>
      </c>
    </row>
    <row r="761" spans="1:3" ht="9.75">
      <c r="A761" s="278">
        <f t="shared" si="5"/>
        <v>27.4375</v>
      </c>
      <c r="B761" s="265"/>
      <c r="C761" s="279" t="s">
        <v>593</v>
      </c>
    </row>
    <row r="762" spans="1:3" ht="9.75">
      <c r="A762" s="278">
        <f t="shared" si="5"/>
        <v>27.5</v>
      </c>
      <c r="B762" s="265"/>
      <c r="C762" s="279" t="s">
        <v>594</v>
      </c>
    </row>
    <row r="763" spans="1:3" ht="9.75">
      <c r="A763" s="278">
        <f t="shared" si="5"/>
        <v>27.5625</v>
      </c>
      <c r="B763" s="265"/>
      <c r="C763" s="279" t="s">
        <v>595</v>
      </c>
    </row>
    <row r="764" spans="1:3" ht="9.75">
      <c r="A764" s="278">
        <f t="shared" si="5"/>
        <v>27.625</v>
      </c>
      <c r="B764" s="265"/>
      <c r="C764" s="279" t="s">
        <v>596</v>
      </c>
    </row>
    <row r="765" spans="1:3" ht="9.75">
      <c r="A765" s="278">
        <f t="shared" si="5"/>
        <v>27.6875</v>
      </c>
      <c r="B765" s="265"/>
      <c r="C765" s="279" t="s">
        <v>597</v>
      </c>
    </row>
    <row r="766" spans="1:3" ht="9.75">
      <c r="A766" s="278">
        <f t="shared" si="5"/>
        <v>27.75</v>
      </c>
      <c r="B766" s="265"/>
      <c r="C766" s="279" t="s">
        <v>598</v>
      </c>
    </row>
    <row r="767" spans="1:3" ht="9.75">
      <c r="A767" s="278">
        <f t="shared" si="5"/>
        <v>27.8125</v>
      </c>
      <c r="B767" s="265"/>
      <c r="C767" s="279" t="s">
        <v>599</v>
      </c>
    </row>
    <row r="768" spans="1:3" ht="9.75">
      <c r="A768" s="278">
        <f t="shared" si="5"/>
        <v>27.875</v>
      </c>
      <c r="B768" s="265"/>
      <c r="C768" s="279" t="s">
        <v>600</v>
      </c>
    </row>
    <row r="769" spans="1:3" ht="9.75">
      <c r="A769" s="278">
        <f t="shared" si="5"/>
        <v>27.9375</v>
      </c>
      <c r="B769" s="265"/>
      <c r="C769" s="279" t="s">
        <v>601</v>
      </c>
    </row>
    <row r="770" spans="1:3" ht="9.75">
      <c r="A770" s="278">
        <f t="shared" si="5"/>
        <v>28</v>
      </c>
      <c r="B770" s="265"/>
      <c r="C770" s="279" t="s">
        <v>602</v>
      </c>
    </row>
    <row r="771" spans="1:3" ht="9.75">
      <c r="A771" s="278">
        <f t="shared" si="5"/>
        <v>28.0625</v>
      </c>
      <c r="B771" s="265"/>
      <c r="C771" s="279" t="s">
        <v>603</v>
      </c>
    </row>
    <row r="772" spans="1:3" ht="9.75">
      <c r="A772" s="278">
        <f t="shared" si="5"/>
        <v>28.125</v>
      </c>
      <c r="B772" s="265"/>
      <c r="C772" s="279" t="s">
        <v>604</v>
      </c>
    </row>
    <row r="773" spans="1:3" ht="9.75">
      <c r="A773" s="278">
        <f t="shared" si="5"/>
        <v>28.1875</v>
      </c>
      <c r="B773" s="265"/>
      <c r="C773" s="279" t="s">
        <v>605</v>
      </c>
    </row>
    <row r="774" spans="1:3" ht="9.75">
      <c r="A774" s="278">
        <f t="shared" si="5"/>
        <v>28.25</v>
      </c>
      <c r="B774" s="265"/>
      <c r="C774" s="279" t="s">
        <v>606</v>
      </c>
    </row>
    <row r="775" spans="1:3" ht="9.75">
      <c r="A775" s="278">
        <f t="shared" si="5"/>
        <v>28.3125</v>
      </c>
      <c r="B775" s="265"/>
      <c r="C775" s="279" t="s">
        <v>607</v>
      </c>
    </row>
    <row r="776" spans="1:3" ht="9.75">
      <c r="A776" s="278">
        <f t="shared" si="5"/>
        <v>28.375</v>
      </c>
      <c r="B776" s="265"/>
      <c r="C776" s="279" t="s">
        <v>608</v>
      </c>
    </row>
    <row r="777" spans="1:3" ht="9.75">
      <c r="A777" s="278">
        <f t="shared" si="5"/>
        <v>28.4375</v>
      </c>
      <c r="B777" s="265"/>
      <c r="C777" s="279" t="s">
        <v>609</v>
      </c>
    </row>
    <row r="778" spans="1:3" ht="9.75">
      <c r="A778" s="278">
        <f t="shared" si="5"/>
        <v>28.5</v>
      </c>
      <c r="B778" s="265"/>
      <c r="C778" s="279" t="s">
        <v>610</v>
      </c>
    </row>
    <row r="779" spans="1:3" ht="9.75">
      <c r="A779" s="278">
        <f t="shared" si="5"/>
        <v>28.5625</v>
      </c>
      <c r="B779" s="265"/>
      <c r="C779" s="279" t="s">
        <v>611</v>
      </c>
    </row>
    <row r="780" spans="1:3" ht="9.75">
      <c r="A780" s="278">
        <f t="shared" si="5"/>
        <v>28.625</v>
      </c>
      <c r="B780" s="265"/>
      <c r="C780" s="279" t="s">
        <v>612</v>
      </c>
    </row>
    <row r="781" spans="1:3" ht="9.75">
      <c r="A781" s="278">
        <f t="shared" si="5"/>
        <v>28.6875</v>
      </c>
      <c r="B781" s="265"/>
      <c r="C781" s="279" t="s">
        <v>613</v>
      </c>
    </row>
    <row r="782" spans="1:3" ht="9.75">
      <c r="A782" s="278">
        <f t="shared" si="5"/>
        <v>28.75</v>
      </c>
      <c r="B782" s="265"/>
      <c r="C782" s="279" t="s">
        <v>614</v>
      </c>
    </row>
    <row r="783" spans="1:3" ht="9.75">
      <c r="A783" s="278">
        <f t="shared" si="5"/>
        <v>28.8125</v>
      </c>
      <c r="B783" s="265"/>
      <c r="C783" s="279" t="s">
        <v>615</v>
      </c>
    </row>
    <row r="784" spans="1:3" ht="9.75">
      <c r="A784" s="278">
        <f t="shared" si="5"/>
        <v>28.875</v>
      </c>
      <c r="B784" s="265"/>
      <c r="C784" s="279" t="s">
        <v>616</v>
      </c>
    </row>
    <row r="785" spans="1:3" ht="9.75">
      <c r="A785" s="278">
        <f t="shared" si="5"/>
        <v>28.9375</v>
      </c>
      <c r="B785" s="265"/>
      <c r="C785" s="279" t="s">
        <v>617</v>
      </c>
    </row>
    <row r="786" spans="1:3" ht="9.75">
      <c r="A786" s="278">
        <f t="shared" si="5"/>
        <v>29</v>
      </c>
      <c r="B786" s="265"/>
      <c r="C786" s="279" t="s">
        <v>618</v>
      </c>
    </row>
    <row r="787" spans="1:3" ht="9.75">
      <c r="A787" s="278">
        <f aca="true" t="shared" si="6" ref="A787:A804">A786+0.0625</f>
        <v>29.0625</v>
      </c>
      <c r="B787" s="265"/>
      <c r="C787" s="279" t="s">
        <v>619</v>
      </c>
    </row>
    <row r="788" spans="1:3" ht="9.75">
      <c r="A788" s="278">
        <f t="shared" si="6"/>
        <v>29.125</v>
      </c>
      <c r="B788" s="265"/>
      <c r="C788" s="279" t="s">
        <v>620</v>
      </c>
    </row>
    <row r="789" spans="1:3" ht="9.75">
      <c r="A789" s="278">
        <f t="shared" si="6"/>
        <v>29.1875</v>
      </c>
      <c r="B789" s="265"/>
      <c r="C789" s="279" t="s">
        <v>621</v>
      </c>
    </row>
    <row r="790" spans="1:3" ht="9.75">
      <c r="A790" s="278">
        <f t="shared" si="6"/>
        <v>29.25</v>
      </c>
      <c r="B790" s="265"/>
      <c r="C790" s="279" t="s">
        <v>622</v>
      </c>
    </row>
    <row r="791" spans="1:3" ht="9.75">
      <c r="A791" s="278">
        <f t="shared" si="6"/>
        <v>29.3125</v>
      </c>
      <c r="B791" s="265"/>
      <c r="C791" s="279" t="s">
        <v>623</v>
      </c>
    </row>
    <row r="792" spans="1:3" ht="9.75">
      <c r="A792" s="278">
        <f t="shared" si="6"/>
        <v>29.375</v>
      </c>
      <c r="B792" s="265"/>
      <c r="C792" s="279" t="s">
        <v>624</v>
      </c>
    </row>
    <row r="793" spans="1:3" ht="9.75">
      <c r="A793" s="278">
        <f t="shared" si="6"/>
        <v>29.4375</v>
      </c>
      <c r="B793" s="265"/>
      <c r="C793" s="279" t="s">
        <v>625</v>
      </c>
    </row>
    <row r="794" spans="1:3" ht="9.75">
      <c r="A794" s="278">
        <f t="shared" si="6"/>
        <v>29.5</v>
      </c>
      <c r="B794" s="265"/>
      <c r="C794" s="279" t="s">
        <v>626</v>
      </c>
    </row>
    <row r="795" spans="1:3" ht="9.75">
      <c r="A795" s="278">
        <f t="shared" si="6"/>
        <v>29.5625</v>
      </c>
      <c r="B795" s="265"/>
      <c r="C795" s="279" t="s">
        <v>627</v>
      </c>
    </row>
    <row r="796" spans="1:3" ht="9.75">
      <c r="A796" s="278">
        <f t="shared" si="6"/>
        <v>29.625</v>
      </c>
      <c r="B796" s="265"/>
      <c r="C796" s="279" t="s">
        <v>628</v>
      </c>
    </row>
    <row r="797" spans="1:3" ht="9.75">
      <c r="A797" s="278">
        <f t="shared" si="6"/>
        <v>29.6875</v>
      </c>
      <c r="B797" s="265"/>
      <c r="C797" s="279" t="s">
        <v>629</v>
      </c>
    </row>
    <row r="798" spans="1:3" ht="9.75">
      <c r="A798" s="278">
        <f t="shared" si="6"/>
        <v>29.75</v>
      </c>
      <c r="B798" s="265"/>
      <c r="C798" s="279" t="s">
        <v>630</v>
      </c>
    </row>
    <row r="799" spans="1:3" ht="9.75">
      <c r="A799" s="278">
        <f t="shared" si="6"/>
        <v>29.8125</v>
      </c>
      <c r="B799" s="265"/>
      <c r="C799" s="279" t="s">
        <v>631</v>
      </c>
    </row>
    <row r="800" spans="1:3" ht="9.75">
      <c r="A800" s="278">
        <f t="shared" si="6"/>
        <v>29.875</v>
      </c>
      <c r="B800" s="265"/>
      <c r="C800" s="279" t="s">
        <v>632</v>
      </c>
    </row>
    <row r="801" spans="1:3" ht="9.75">
      <c r="A801" s="278">
        <f t="shared" si="6"/>
        <v>29.9375</v>
      </c>
      <c r="B801" s="265"/>
      <c r="C801" s="279" t="s">
        <v>633</v>
      </c>
    </row>
    <row r="802" spans="1:3" ht="9.75">
      <c r="A802" s="278">
        <f t="shared" si="6"/>
        <v>30</v>
      </c>
      <c r="B802" s="265"/>
      <c r="C802" s="279" t="s">
        <v>634</v>
      </c>
    </row>
    <row r="803" spans="1:3" ht="9.75">
      <c r="A803" s="278">
        <f t="shared" si="6"/>
        <v>30.0625</v>
      </c>
      <c r="B803" s="265"/>
      <c r="C803" s="279" t="s">
        <v>635</v>
      </c>
    </row>
    <row r="804" spans="1:3" ht="9.75">
      <c r="A804" s="280">
        <f t="shared" si="6"/>
        <v>30.125</v>
      </c>
      <c r="B804" s="281"/>
      <c r="C804" s="282" t="s">
        <v>636</v>
      </c>
    </row>
  </sheetData>
  <sheetProtection sheet="1" objects="1" scenarios="1" selectLockedCells="1" selectUnlockedCells="1"/>
  <mergeCells count="4">
    <mergeCell ref="F1:H1"/>
    <mergeCell ref="F68:H68"/>
    <mergeCell ref="F264:H264"/>
    <mergeCell ref="F289:H28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Q10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12" t="s">
        <v>13</v>
      </c>
      <c r="B1" s="413"/>
      <c r="C1" s="413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40"/>
      <c r="B2" s="341"/>
      <c r="C2" s="341"/>
      <c r="D2" s="77"/>
      <c r="E2" s="77"/>
      <c r="F2" s="77"/>
      <c r="G2" s="77"/>
      <c r="H2" s="77"/>
      <c r="I2" s="77"/>
      <c r="J2" s="77"/>
      <c r="K2" s="77"/>
    </row>
    <row r="3" spans="1:11" ht="12.75">
      <c r="A3" s="340"/>
      <c r="B3" s="341"/>
      <c r="C3" s="341"/>
      <c r="D3" s="77"/>
      <c r="E3" s="77"/>
      <c r="F3" s="77"/>
      <c r="G3" s="77"/>
      <c r="H3" s="77"/>
      <c r="I3" s="77"/>
      <c r="J3" s="77"/>
      <c r="K3" s="77"/>
    </row>
    <row r="4" spans="1:11" ht="12.75">
      <c r="A4" s="340"/>
      <c r="B4" s="341"/>
      <c r="C4" s="341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193</v>
      </c>
      <c r="B7" s="119"/>
      <c r="C7" s="119"/>
      <c r="D7" s="119"/>
      <c r="E7" s="119"/>
      <c r="F7" s="119"/>
      <c r="G7" s="119"/>
      <c r="H7" s="119"/>
      <c r="I7" s="119"/>
      <c r="J7" s="304" t="s">
        <v>717</v>
      </c>
      <c r="K7" s="119"/>
      <c r="O7" s="11" t="s">
        <v>20</v>
      </c>
      <c r="IQ7" s="6"/>
    </row>
    <row r="8" spans="1:251" ht="19.5" customHeight="1">
      <c r="A8" s="414" t="s">
        <v>102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IQ8" s="6"/>
    </row>
    <row r="9" spans="1:251" ht="19.5" customHeight="1">
      <c r="A9" s="416" t="s">
        <v>104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IQ9" s="6"/>
    </row>
    <row r="10" spans="1:251" ht="19.5" customHeight="1">
      <c r="A10" s="417" t="s">
        <v>699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IQ10" s="6"/>
    </row>
    <row r="11" spans="1:251" ht="19.5" customHeight="1">
      <c r="A11" s="417" t="s">
        <v>192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IQ11" s="6"/>
    </row>
    <row r="12" spans="1:251" ht="19.5" customHeight="1">
      <c r="A12" s="77"/>
      <c r="B12" s="77"/>
      <c r="C12" s="77"/>
      <c r="D12" s="80" t="s">
        <v>105</v>
      </c>
      <c r="E12" s="392"/>
      <c r="F12" s="393"/>
      <c r="G12" s="394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159</v>
      </c>
      <c r="E13" s="392"/>
      <c r="F13" s="393"/>
      <c r="G13" s="394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71" t="s">
        <v>158</v>
      </c>
      <c r="E14" s="392"/>
      <c r="F14" s="393"/>
      <c r="G14" s="394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92"/>
      <c r="F15" s="393"/>
      <c r="G15" s="394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92"/>
      <c r="F16" s="393"/>
      <c r="G16" s="394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188</v>
      </c>
      <c r="E17" s="395"/>
      <c r="F17" s="393"/>
      <c r="G17" s="394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18" t="s">
        <v>107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700</v>
      </c>
      <c r="C20" s="83"/>
      <c r="D20" s="83"/>
      <c r="E20" s="83"/>
      <c r="F20" s="77"/>
      <c r="G20" s="78" t="s">
        <v>701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702</v>
      </c>
      <c r="C21" s="77"/>
      <c r="D21" s="77"/>
      <c r="E21" s="77"/>
      <c r="F21" s="77"/>
      <c r="G21" s="78" t="s">
        <v>26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78" t="s">
        <v>25</v>
      </c>
      <c r="C22" s="77"/>
      <c r="D22" s="83"/>
      <c r="E22" s="83"/>
      <c r="F22" s="77"/>
      <c r="G22" s="78" t="s">
        <v>163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96" t="s">
        <v>160</v>
      </c>
      <c r="C23" s="83"/>
      <c r="D23" s="83"/>
      <c r="E23" s="83"/>
      <c r="F23" s="77"/>
      <c r="G23" s="78" t="s">
        <v>27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83"/>
      <c r="B24" s="16" t="s">
        <v>195</v>
      </c>
      <c r="C24" s="83"/>
      <c r="D24" s="83"/>
      <c r="E24" s="83"/>
      <c r="F24" s="77"/>
      <c r="G24" s="78" t="s">
        <v>194</v>
      </c>
      <c r="H24" s="78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112"/>
      <c r="B25" s="16" t="s">
        <v>709</v>
      </c>
      <c r="C25" s="77"/>
      <c r="D25" s="77"/>
      <c r="E25" s="83"/>
      <c r="F25" s="112"/>
      <c r="G25" s="78" t="s">
        <v>161</v>
      </c>
      <c r="H25" s="77"/>
      <c r="I25" s="77"/>
      <c r="J25" s="112"/>
      <c r="K25" s="1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77"/>
      <c r="B26" s="16" t="s">
        <v>665</v>
      </c>
      <c r="C26" s="77"/>
      <c r="D26" s="77"/>
      <c r="E26" s="77"/>
      <c r="F26" s="77"/>
      <c r="G26" s="96" t="s">
        <v>162</v>
      </c>
      <c r="H26" s="78"/>
      <c r="I26" s="77"/>
      <c r="J26" s="77"/>
      <c r="K26" s="7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411" t="s">
        <v>703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69" t="s">
        <v>28</v>
      </c>
      <c r="C30" s="396"/>
      <c r="D30" s="77"/>
      <c r="E30" s="122" t="s">
        <v>166</v>
      </c>
      <c r="F30" s="396"/>
      <c r="G30" s="78" t="s">
        <v>184</v>
      </c>
      <c r="H30" s="122" t="s">
        <v>169</v>
      </c>
      <c r="I30" s="396"/>
      <c r="J30" s="78" t="s">
        <v>186</v>
      </c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69" t="s">
        <v>167</v>
      </c>
      <c r="C32" s="396"/>
      <c r="D32" s="78" t="s">
        <v>191</v>
      </c>
      <c r="E32" s="122" t="s">
        <v>190</v>
      </c>
      <c r="F32" s="396"/>
      <c r="G32" s="78" t="s">
        <v>184</v>
      </c>
      <c r="H32" s="122" t="s">
        <v>187</v>
      </c>
      <c r="I32" s="396"/>
      <c r="J32" s="78" t="s">
        <v>186</v>
      </c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122" t="s">
        <v>168</v>
      </c>
      <c r="C34" s="396"/>
      <c r="D34" s="78" t="s">
        <v>185</v>
      </c>
      <c r="E34" s="122" t="s">
        <v>189</v>
      </c>
      <c r="F34" s="396"/>
      <c r="G34" s="78" t="s">
        <v>185</v>
      </c>
      <c r="H34" s="77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49" t="s">
        <v>164</v>
      </c>
      <c r="C36" s="122" t="s">
        <v>171</v>
      </c>
      <c r="D36" s="217" t="s">
        <v>170</v>
      </c>
      <c r="E36" s="110"/>
      <c r="F36" s="132" t="s">
        <v>177</v>
      </c>
      <c r="G36" s="77"/>
      <c r="H36" s="77"/>
      <c r="I36" s="77"/>
      <c r="J36" s="77"/>
      <c r="K36" s="7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49" t="s">
        <v>165</v>
      </c>
      <c r="C37" s="77"/>
      <c r="D37" s="49"/>
      <c r="E37" s="120"/>
      <c r="F37" s="132" t="s">
        <v>178</v>
      </c>
      <c r="G37" s="122" t="s">
        <v>181</v>
      </c>
      <c r="H37" s="78" t="s">
        <v>199</v>
      </c>
      <c r="I37" s="77"/>
      <c r="J37" s="77"/>
      <c r="K37" s="7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77"/>
      <c r="C38" s="77"/>
      <c r="D38" s="49"/>
      <c r="E38" s="120"/>
      <c r="F38" s="132" t="s">
        <v>179</v>
      </c>
      <c r="G38" s="77"/>
      <c r="H38" s="77"/>
      <c r="I38" s="110"/>
      <c r="J38" s="120"/>
      <c r="K38" s="12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251" ht="19.5" customHeight="1">
      <c r="A39" s="77"/>
      <c r="B39" s="49" t="s">
        <v>172</v>
      </c>
      <c r="C39" s="69"/>
      <c r="D39" s="49"/>
      <c r="E39" s="110"/>
      <c r="F39" s="49" t="s">
        <v>180</v>
      </c>
      <c r="G39" s="120"/>
      <c r="H39" s="120"/>
      <c r="I39" s="100"/>
      <c r="J39" s="100"/>
      <c r="K39" s="10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IQ39" s="6" t="e">
        <f>IF(#REF!="","",#REF!)</f>
        <v>#REF!</v>
      </c>
    </row>
    <row r="40" spans="1:251" ht="19.5" customHeight="1">
      <c r="A40" s="77"/>
      <c r="B40" s="49" t="s">
        <v>173</v>
      </c>
      <c r="C40" s="133" t="s">
        <v>175</v>
      </c>
      <c r="D40" s="217" t="s">
        <v>176</v>
      </c>
      <c r="E40" s="120"/>
      <c r="F40" s="131"/>
      <c r="G40" s="77"/>
      <c r="H40" s="77"/>
      <c r="I40" s="100"/>
      <c r="J40" s="100"/>
      <c r="K40" s="10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IQ40" s="6" t="e">
        <f>IF(#REF!="","",#REF!)</f>
        <v>#REF!</v>
      </c>
    </row>
    <row r="41" spans="1:251" ht="19.5" customHeight="1">
      <c r="A41" s="77"/>
      <c r="B41" s="49" t="s">
        <v>174</v>
      </c>
      <c r="C41" s="120"/>
      <c r="D41" s="218"/>
      <c r="E41" s="120"/>
      <c r="F41" s="132" t="s">
        <v>172</v>
      </c>
      <c r="G41" s="77"/>
      <c r="H41" s="77"/>
      <c r="I41" s="100"/>
      <c r="J41" s="100"/>
      <c r="K41" s="10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IQ41" s="6" t="e">
        <f>IF(#REF!="","",#REF!)</f>
        <v>#REF!</v>
      </c>
    </row>
    <row r="42" spans="1:251" ht="19.5" customHeight="1">
      <c r="A42" s="77"/>
      <c r="B42" s="77"/>
      <c r="C42" s="77"/>
      <c r="D42" s="77"/>
      <c r="E42" s="77"/>
      <c r="F42" s="49" t="s">
        <v>24</v>
      </c>
      <c r="G42" s="69" t="s">
        <v>182</v>
      </c>
      <c r="H42" s="16" t="s">
        <v>694</v>
      </c>
      <c r="I42" s="100"/>
      <c r="J42" s="100"/>
      <c r="K42" s="10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IQ42" s="6" t="e">
        <f>IF(#REF!="","",#REF!)</f>
        <v>#REF!</v>
      </c>
    </row>
    <row r="43" spans="1:32" ht="19.5" customHeight="1">
      <c r="A43" s="120"/>
      <c r="B43" s="49" t="s">
        <v>198</v>
      </c>
      <c r="C43" s="122" t="s">
        <v>196</v>
      </c>
      <c r="D43" s="78" t="s">
        <v>197</v>
      </c>
      <c r="E43" s="77"/>
      <c r="F43" s="109" t="s">
        <v>21</v>
      </c>
      <c r="G43" s="120"/>
      <c r="H43" s="120"/>
      <c r="I43" s="120"/>
      <c r="J43" s="120"/>
      <c r="K43" s="1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77"/>
      <c r="B44" s="49" t="s">
        <v>180</v>
      </c>
      <c r="C44" s="77"/>
      <c r="D44" s="77"/>
      <c r="E44" s="133"/>
      <c r="F44" s="109" t="s">
        <v>180</v>
      </c>
      <c r="G44" s="110"/>
      <c r="H44" s="77"/>
      <c r="I44" s="77"/>
      <c r="J44" s="77"/>
      <c r="K44" s="7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 thickBot="1">
      <c r="A45" s="77"/>
      <c r="B45" s="97"/>
      <c r="C45" s="102"/>
      <c r="D45" s="97"/>
      <c r="E45" s="97"/>
      <c r="F45" s="97"/>
      <c r="G45" s="97"/>
      <c r="H45" s="77"/>
      <c r="I45" s="77"/>
      <c r="J45" s="77"/>
      <c r="K45" s="7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9.5" customHeight="1" thickBot="1">
      <c r="A46" s="77"/>
      <c r="B46" s="225" t="s">
        <v>171</v>
      </c>
      <c r="C46" s="223">
        <f>+C30*C32</f>
        <v>0</v>
      </c>
      <c r="D46" s="224" t="s">
        <v>191</v>
      </c>
      <c r="E46" s="225" t="s">
        <v>196</v>
      </c>
      <c r="F46" s="226" t="e">
        <f>+C47/C30</f>
        <v>#DIV/0!</v>
      </c>
      <c r="G46" s="224" t="s">
        <v>184</v>
      </c>
      <c r="H46" s="227" t="s">
        <v>182</v>
      </c>
      <c r="I46" s="228" t="e">
        <f>+F34*F47*I32/F32</f>
        <v>#DIV/0!</v>
      </c>
      <c r="J46" s="224" t="s">
        <v>191</v>
      </c>
      <c r="K46" s="7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9.5" customHeight="1" thickBot="1">
      <c r="A47" s="77"/>
      <c r="B47" s="225" t="s">
        <v>175</v>
      </c>
      <c r="C47" s="226" t="e">
        <f>+C46/I30*F30/C34</f>
        <v>#DIV/0!</v>
      </c>
      <c r="D47" s="224" t="s">
        <v>184</v>
      </c>
      <c r="E47" s="225" t="s">
        <v>181</v>
      </c>
      <c r="F47" s="226" t="e">
        <f>+C47/2+F46</f>
        <v>#DIV/0!</v>
      </c>
      <c r="G47" s="224" t="s">
        <v>184</v>
      </c>
      <c r="H47" s="97"/>
      <c r="I47" s="97"/>
      <c r="J47" s="77"/>
      <c r="K47" s="7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9.5" customHeight="1">
      <c r="A48" s="124"/>
      <c r="B48" s="97"/>
      <c r="C48" s="97"/>
      <c r="D48" s="97"/>
      <c r="E48" s="97"/>
      <c r="F48" s="97"/>
      <c r="G48" s="109"/>
      <c r="H48" s="102"/>
      <c r="I48" s="97"/>
      <c r="J48" s="97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9.5" customHeight="1">
      <c r="A49" s="89" t="s">
        <v>103</v>
      </c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9.5" customHeight="1">
      <c r="A50" s="83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9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83"/>
      <c r="B53" s="83"/>
      <c r="C53" s="83"/>
      <c r="D53" s="83"/>
      <c r="E53" s="83"/>
      <c r="F53" s="111" t="s">
        <v>16</v>
      </c>
      <c r="G53" s="397"/>
      <c r="H53" s="398"/>
      <c r="I53" s="399"/>
      <c r="J53" s="83"/>
      <c r="K53" s="1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2:32" ht="12.75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2:32" ht="12.75">
      <c r="L55" s="1"/>
      <c r="M55" s="1"/>
      <c r="N55" s="1"/>
      <c r="O55" s="4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2:32" ht="12.75">
      <c r="L56" s="1"/>
      <c r="M56" s="1"/>
      <c r="N56" s="1"/>
      <c r="O56" s="4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2:3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2:32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77"/>
      <c r="B59" s="97"/>
      <c r="C59" s="102"/>
      <c r="D59" s="49"/>
      <c r="E59" s="220"/>
      <c r="F59" s="221"/>
      <c r="G59" s="219"/>
      <c r="H59" s="105"/>
      <c r="I59" s="97"/>
      <c r="J59" s="97"/>
      <c r="K59" s="9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77"/>
      <c r="B60" s="77"/>
      <c r="C60" s="77"/>
      <c r="D60" s="77"/>
      <c r="E60" s="77"/>
      <c r="F60" s="77"/>
      <c r="G60" s="77"/>
      <c r="H60" s="77"/>
      <c r="I60" s="97"/>
      <c r="J60" s="97"/>
      <c r="K60" s="9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2:32" ht="12.7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2:32" ht="12.75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2:32" ht="12.75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2:32" ht="12.75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2:32" ht="12.75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3"/>
      <c r="C66" s="34"/>
      <c r="D66" s="34"/>
      <c r="E66" s="34"/>
      <c r="F66" s="34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3"/>
      <c r="C67" s="34"/>
      <c r="D67" s="34"/>
      <c r="E67" s="34"/>
      <c r="F67" s="34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9"/>
      <c r="C68" s="34"/>
      <c r="D68" s="34"/>
      <c r="E68" s="34"/>
      <c r="F68" s="34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"/>
      <c r="C69" s="34"/>
      <c r="D69" s="34"/>
      <c r="E69" s="34"/>
      <c r="F69" s="34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1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1"/>
      <c r="D74" s="1"/>
      <c r="E74" s="1"/>
      <c r="F74" s="1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35"/>
      <c r="C75" s="3"/>
      <c r="D75" s="35"/>
      <c r="E75" s="3"/>
      <c r="F75" s="35"/>
      <c r="G75" s="35"/>
      <c r="H75" s="3"/>
      <c r="I75" s="35"/>
      <c r="J75" s="3"/>
      <c r="K75" s="3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3"/>
      <c r="B77" s="3"/>
      <c r="C77" s="3"/>
      <c r="D77" s="3"/>
      <c r="E77" s="1"/>
      <c r="F77" s="1"/>
      <c r="G77" s="3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39"/>
      <c r="B78" s="3"/>
      <c r="C78" s="3"/>
      <c r="D78" s="3"/>
      <c r="E78" s="12"/>
      <c r="F78" s="12"/>
      <c r="G78" s="3"/>
      <c r="H78" s="3"/>
      <c r="I78" s="3"/>
      <c r="J78" s="12"/>
      <c r="K78" s="12"/>
      <c r="L78" s="1"/>
      <c r="M78" s="1"/>
      <c r="N78" s="1"/>
      <c r="O78" s="3"/>
      <c r="P78" s="3"/>
      <c r="Q78" s="3"/>
      <c r="R78" s="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3"/>
      <c r="B79" s="3"/>
      <c r="C79" s="3"/>
      <c r="D79" s="3"/>
      <c r="E79" s="1"/>
      <c r="F79" s="1"/>
      <c r="G79" s="3"/>
      <c r="H79" s="3"/>
      <c r="I79" s="3"/>
      <c r="J79" s="1"/>
      <c r="K79" s="1"/>
      <c r="L79" s="1"/>
      <c r="M79" s="1"/>
      <c r="N79" s="1"/>
      <c r="O79" s="3"/>
      <c r="P79" s="3"/>
      <c r="Q79" s="3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3"/>
      <c r="C80" s="3"/>
      <c r="D80" s="3"/>
      <c r="E80" s="1"/>
      <c r="F80" s="1"/>
      <c r="G80" s="3"/>
      <c r="H80" s="3"/>
      <c r="I80" s="3"/>
      <c r="J80" s="1"/>
      <c r="K80" s="1"/>
      <c r="L80" s="1"/>
      <c r="M80" s="1"/>
      <c r="N80" s="1"/>
      <c r="O80" s="3"/>
      <c r="P80" s="3"/>
      <c r="Q80" s="3"/>
      <c r="R80" s="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3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1"/>
      <c r="P81" s="41"/>
      <c r="Q81" s="41"/>
      <c r="R81" s="4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"/>
      <c r="P82" s="3"/>
      <c r="Q82" s="3"/>
      <c r="R82" s="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>
      <c r="A84" s="4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>
      <c r="A85" s="1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8"/>
      <c r="N86" s="2"/>
      <c r="O86" s="42"/>
      <c r="P86" s="42"/>
      <c r="Q86" s="42"/>
      <c r="R86" s="4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1"/>
      <c r="E87" s="1"/>
      <c r="F87" s="1"/>
      <c r="G87" s="2"/>
      <c r="H87" s="3"/>
      <c r="I87" s="1"/>
      <c r="J87" s="1"/>
      <c r="K87" s="1"/>
      <c r="L87" s="1"/>
      <c r="M87" s="38"/>
      <c r="N87" s="2"/>
      <c r="O87" s="3"/>
      <c r="P87" s="3"/>
      <c r="Q87" s="3"/>
      <c r="R87" s="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35"/>
      <c r="D88" s="3"/>
      <c r="E88" s="35"/>
      <c r="F88" s="3"/>
      <c r="G88" s="35"/>
      <c r="H88" s="35"/>
      <c r="I88" s="3"/>
      <c r="J88" s="1"/>
      <c r="K88" s="1"/>
      <c r="L88" s="1"/>
      <c r="M88" s="1"/>
      <c r="N88" s="2"/>
      <c r="O88" s="41"/>
      <c r="P88" s="41"/>
      <c r="Q88" s="41"/>
      <c r="R88" s="4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1"/>
      <c r="C89" s="3"/>
      <c r="D89" s="3"/>
      <c r="E89" s="3"/>
      <c r="F89" s="3"/>
      <c r="G89" s="3"/>
      <c r="H89" s="3"/>
      <c r="I89" s="3"/>
      <c r="J89" s="3"/>
      <c r="K89" s="35"/>
      <c r="L89" s="1"/>
      <c r="M89" s="1"/>
      <c r="N89" s="2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3"/>
      <c r="C90" s="3"/>
      <c r="D90" s="3"/>
      <c r="E90" s="3"/>
      <c r="F90" s="1"/>
      <c r="G90" s="1"/>
      <c r="H90" s="3"/>
      <c r="I90" s="3"/>
      <c r="J90" s="3"/>
      <c r="K90" s="3"/>
      <c r="L90" s="1"/>
      <c r="M90" s="1"/>
      <c r="N90" s="1"/>
      <c r="O90" s="3"/>
      <c r="P90" s="3"/>
      <c r="Q90" s="3"/>
      <c r="R90" s="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3"/>
      <c r="C91" s="3"/>
      <c r="D91" s="3"/>
      <c r="E91" s="3"/>
      <c r="F91" s="12"/>
      <c r="G91" s="12"/>
      <c r="H91" s="3"/>
      <c r="I91" s="3"/>
      <c r="J91" s="1"/>
      <c r="K91" s="1"/>
      <c r="L91" s="1"/>
      <c r="M91" s="1"/>
      <c r="N91" s="2"/>
      <c r="O91" s="42"/>
      <c r="P91" s="42"/>
      <c r="Q91" s="42"/>
      <c r="R91" s="4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39"/>
      <c r="C92" s="3"/>
      <c r="D92" s="3"/>
      <c r="E92" s="3"/>
      <c r="F92" s="1"/>
      <c r="G92" s="1"/>
      <c r="H92" s="3"/>
      <c r="I92" s="3"/>
      <c r="J92" s="12"/>
      <c r="K92" s="12"/>
      <c r="L92" s="1"/>
      <c r="M92" s="1"/>
      <c r="N92" s="2"/>
      <c r="O92" s="35"/>
      <c r="P92" s="35"/>
      <c r="Q92" s="35"/>
      <c r="R92" s="3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3"/>
      <c r="C93" s="3"/>
      <c r="D93" s="3"/>
      <c r="E93" s="3"/>
      <c r="F93" s="1"/>
      <c r="G93" s="1"/>
      <c r="H93" s="3"/>
      <c r="I93" s="3"/>
      <c r="J93" s="1"/>
      <c r="K93" s="1"/>
      <c r="L93" s="1"/>
      <c r="M93" s="1"/>
      <c r="N93" s="2"/>
      <c r="O93" s="41"/>
      <c r="P93" s="41"/>
      <c r="Q93" s="41"/>
      <c r="R93" s="4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3"/>
      <c r="P94" s="3"/>
      <c r="Q94" s="3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"/>
      <c r="P95" s="3"/>
      <c r="Q95" s="3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3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1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4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1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13"/>
      <c r="B104" s="1"/>
      <c r="C104" s="1"/>
      <c r="D104" s="1"/>
      <c r="E104" s="1"/>
      <c r="F104" s="1"/>
      <c r="G104" s="1"/>
      <c r="H104" s="3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13"/>
      <c r="B105" s="13"/>
      <c r="C105" s="13"/>
      <c r="D105" s="45"/>
      <c r="E105" s="13"/>
      <c r="F105" s="13"/>
      <c r="G105" s="13"/>
      <c r="H105" s="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45"/>
      <c r="B106" s="13"/>
      <c r="C106" s="13"/>
      <c r="D106" s="13"/>
      <c r="E106" s="13"/>
      <c r="F106" s="13"/>
      <c r="G106" s="13"/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46"/>
      <c r="B107" s="45"/>
      <c r="C107" s="45"/>
      <c r="D107" s="45"/>
      <c r="E107" s="45"/>
      <c r="F107" s="45"/>
      <c r="G107" s="45"/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2.75">
      <c r="B108" s="46"/>
      <c r="C108" s="46"/>
      <c r="D108" s="46"/>
      <c r="E108" s="46"/>
      <c r="F108" s="47"/>
      <c r="G108" s="47"/>
      <c r="H108" s="4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</sheetData>
  <sheetProtection sheet="1" objects="1"/>
  <mergeCells count="7">
    <mergeCell ref="A28:K28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Q10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12" t="s">
        <v>13</v>
      </c>
      <c r="B1" s="413"/>
      <c r="C1" s="413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40"/>
      <c r="B2" s="341"/>
      <c r="C2" s="341"/>
      <c r="D2" s="77"/>
      <c r="E2" s="77"/>
      <c r="F2" s="77"/>
      <c r="G2" s="77"/>
      <c r="H2" s="77"/>
      <c r="I2" s="77"/>
      <c r="J2" s="77"/>
      <c r="K2" s="77"/>
    </row>
    <row r="3" spans="1:11" ht="12.75">
      <c r="A3" s="340"/>
      <c r="B3" s="341"/>
      <c r="C3" s="341"/>
      <c r="D3" s="77"/>
      <c r="E3" s="77"/>
      <c r="F3" s="77"/>
      <c r="G3" s="77"/>
      <c r="H3" s="77"/>
      <c r="I3" s="77"/>
      <c r="J3" s="77"/>
      <c r="K3" s="77"/>
    </row>
    <row r="4" spans="1:11" ht="12.75">
      <c r="A4" s="340"/>
      <c r="B4" s="341"/>
      <c r="C4" s="341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200</v>
      </c>
      <c r="B7" s="119"/>
      <c r="C7" s="119"/>
      <c r="D7" s="119"/>
      <c r="E7" s="119"/>
      <c r="F7" s="119"/>
      <c r="G7" s="119"/>
      <c r="H7" s="119"/>
      <c r="I7" s="119"/>
      <c r="J7" s="304" t="s">
        <v>717</v>
      </c>
      <c r="K7" s="119"/>
      <c r="O7" s="11" t="s">
        <v>20</v>
      </c>
      <c r="IQ7" s="6"/>
    </row>
    <row r="8" spans="1:251" ht="19.5" customHeight="1">
      <c r="A8" s="414" t="s">
        <v>102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IQ8" s="6"/>
    </row>
    <row r="9" spans="1:251" ht="19.5" customHeight="1">
      <c r="A9" s="416" t="s">
        <v>104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IQ9" s="6"/>
    </row>
    <row r="10" spans="1:251" ht="19.5" customHeight="1">
      <c r="A10" s="417" t="s">
        <v>699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IQ10" s="6"/>
    </row>
    <row r="11" spans="1:251" ht="19.5" customHeight="1">
      <c r="A11" s="417" t="s">
        <v>201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IQ11" s="6"/>
    </row>
    <row r="12" spans="1:251" ht="19.5" customHeight="1">
      <c r="A12" s="77"/>
      <c r="B12" s="77"/>
      <c r="C12" s="77"/>
      <c r="D12" s="80" t="s">
        <v>105</v>
      </c>
      <c r="E12" s="81">
        <f>IF('Theor Self Stress #1'!E12="","",'Theor Self Stress #1'!E12)</f>
      </c>
      <c r="F12" s="301"/>
      <c r="G12" s="95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159</v>
      </c>
      <c r="E13" s="81">
        <f>IF('Theor Self Stress #1'!E13="","",'Theor Self Stress #1'!E13)</f>
      </c>
      <c r="F13" s="301"/>
      <c r="G13" s="95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71" t="s">
        <v>158</v>
      </c>
      <c r="E14" s="81">
        <f>IF('Theor Self Stress #1'!E14="","",'Theor Self Stress #1'!E14)</f>
      </c>
      <c r="F14" s="301"/>
      <c r="G14" s="95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81">
        <f>IF('Theor Self Stress #1'!E15="","",'Theor Self Stress #1'!E15)</f>
      </c>
      <c r="F15" s="301"/>
      <c r="G15" s="95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81">
        <f>IF('Theor Self Stress #1'!E16="","",'Theor Self Stress #1'!E16)</f>
      </c>
      <c r="F16" s="301"/>
      <c r="G16" s="95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188</v>
      </c>
      <c r="E17" s="395"/>
      <c r="F17" s="393"/>
      <c r="G17" s="394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18" t="s">
        <v>107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700</v>
      </c>
      <c r="C20" s="83"/>
      <c r="D20" s="83"/>
      <c r="E20" s="83"/>
      <c r="F20" s="77"/>
      <c r="G20" s="78" t="s">
        <v>701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702</v>
      </c>
      <c r="C21" s="77"/>
      <c r="D21" s="77"/>
      <c r="E21" s="77"/>
      <c r="F21" s="77"/>
      <c r="G21" s="78" t="s">
        <v>26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78" t="s">
        <v>25</v>
      </c>
      <c r="C22" s="77"/>
      <c r="D22" s="83"/>
      <c r="E22" s="83"/>
      <c r="F22" s="77"/>
      <c r="G22" s="78" t="s">
        <v>163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96" t="s">
        <v>160</v>
      </c>
      <c r="C23" s="83"/>
      <c r="D23" s="83"/>
      <c r="E23" s="83"/>
      <c r="F23" s="77"/>
      <c r="G23" s="78" t="s">
        <v>27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83"/>
      <c r="B24" s="16" t="s">
        <v>195</v>
      </c>
      <c r="C24" s="83"/>
      <c r="D24" s="83"/>
      <c r="E24" s="83"/>
      <c r="F24" s="77"/>
      <c r="G24" s="78" t="s">
        <v>194</v>
      </c>
      <c r="H24" s="78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112"/>
      <c r="B25" s="16" t="s">
        <v>709</v>
      </c>
      <c r="C25" s="77"/>
      <c r="D25" s="77"/>
      <c r="E25" s="83"/>
      <c r="F25" s="112"/>
      <c r="G25" s="78" t="s">
        <v>161</v>
      </c>
      <c r="H25" s="77"/>
      <c r="I25" s="77"/>
      <c r="J25" s="112"/>
      <c r="K25" s="1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77"/>
      <c r="B26" s="16" t="s">
        <v>665</v>
      </c>
      <c r="C26" s="77"/>
      <c r="D26" s="77"/>
      <c r="E26" s="77"/>
      <c r="F26" s="77"/>
      <c r="G26" s="96" t="s">
        <v>162</v>
      </c>
      <c r="H26" s="78"/>
      <c r="I26" s="77"/>
      <c r="J26" s="77"/>
      <c r="K26" s="7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411" t="s">
        <v>703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69" t="s">
        <v>28</v>
      </c>
      <c r="C30" s="396"/>
      <c r="D30" s="77"/>
      <c r="E30" s="122" t="s">
        <v>166</v>
      </c>
      <c r="F30" s="396"/>
      <c r="G30" s="78" t="s">
        <v>184</v>
      </c>
      <c r="H30" s="122" t="s">
        <v>169</v>
      </c>
      <c r="I30" s="396"/>
      <c r="J30" s="78" t="s">
        <v>186</v>
      </c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69" t="s">
        <v>167</v>
      </c>
      <c r="C32" s="396"/>
      <c r="D32" s="78" t="s">
        <v>191</v>
      </c>
      <c r="E32" s="122" t="s">
        <v>190</v>
      </c>
      <c r="F32" s="396"/>
      <c r="G32" s="78" t="s">
        <v>184</v>
      </c>
      <c r="H32" s="122" t="s">
        <v>187</v>
      </c>
      <c r="I32" s="396"/>
      <c r="J32" s="78" t="s">
        <v>186</v>
      </c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122" t="s">
        <v>168</v>
      </c>
      <c r="C34" s="396"/>
      <c r="D34" s="78" t="s">
        <v>185</v>
      </c>
      <c r="E34" s="122" t="s">
        <v>189</v>
      </c>
      <c r="F34" s="396"/>
      <c r="G34" s="78" t="s">
        <v>185</v>
      </c>
      <c r="H34" s="77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49" t="s">
        <v>164</v>
      </c>
      <c r="C36" s="122" t="s">
        <v>171</v>
      </c>
      <c r="D36" s="217" t="s">
        <v>170</v>
      </c>
      <c r="E36" s="110"/>
      <c r="F36" s="132" t="s">
        <v>177</v>
      </c>
      <c r="G36" s="77"/>
      <c r="H36" s="77"/>
      <c r="I36" s="77"/>
      <c r="J36" s="77"/>
      <c r="K36" s="7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49" t="s">
        <v>165</v>
      </c>
      <c r="C37" s="77"/>
      <c r="D37" s="49"/>
      <c r="E37" s="120"/>
      <c r="F37" s="132" t="s">
        <v>178</v>
      </c>
      <c r="G37" s="122" t="s">
        <v>181</v>
      </c>
      <c r="H37" s="78" t="s">
        <v>199</v>
      </c>
      <c r="I37" s="77"/>
      <c r="J37" s="77"/>
      <c r="K37" s="7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77"/>
      <c r="C38" s="77"/>
      <c r="D38" s="49"/>
      <c r="E38" s="120"/>
      <c r="F38" s="132" t="s">
        <v>179</v>
      </c>
      <c r="G38" s="77"/>
      <c r="H38" s="77"/>
      <c r="I38" s="110"/>
      <c r="J38" s="120"/>
      <c r="K38" s="12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251" ht="19.5" customHeight="1">
      <c r="A39" s="77"/>
      <c r="B39" s="49" t="s">
        <v>172</v>
      </c>
      <c r="C39" s="69"/>
      <c r="D39" s="49"/>
      <c r="E39" s="110"/>
      <c r="F39" s="49" t="s">
        <v>180</v>
      </c>
      <c r="G39" s="120"/>
      <c r="H39" s="120"/>
      <c r="I39" s="100"/>
      <c r="J39" s="100"/>
      <c r="K39" s="10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IQ39" s="6" t="e">
        <f>IF(#REF!="","",#REF!)</f>
        <v>#REF!</v>
      </c>
    </row>
    <row r="40" spans="1:251" ht="19.5" customHeight="1">
      <c r="A40" s="77"/>
      <c r="B40" s="49" t="s">
        <v>173</v>
      </c>
      <c r="C40" s="133" t="s">
        <v>175</v>
      </c>
      <c r="D40" s="217" t="s">
        <v>176</v>
      </c>
      <c r="E40" s="120"/>
      <c r="F40" s="131"/>
      <c r="G40" s="77"/>
      <c r="H40" s="77"/>
      <c r="I40" s="100"/>
      <c r="J40" s="100"/>
      <c r="K40" s="10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IQ40" s="6" t="e">
        <f>IF(#REF!="","",#REF!)</f>
        <v>#REF!</v>
      </c>
    </row>
    <row r="41" spans="1:251" ht="19.5" customHeight="1">
      <c r="A41" s="77"/>
      <c r="B41" s="49" t="s">
        <v>174</v>
      </c>
      <c r="C41" s="120"/>
      <c r="D41" s="218"/>
      <c r="E41" s="120"/>
      <c r="F41" s="132" t="s">
        <v>172</v>
      </c>
      <c r="G41" s="77"/>
      <c r="H41" s="77"/>
      <c r="I41" s="100"/>
      <c r="J41" s="100"/>
      <c r="K41" s="10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IQ41" s="6" t="e">
        <f>IF(#REF!="","",#REF!)</f>
        <v>#REF!</v>
      </c>
    </row>
    <row r="42" spans="1:251" ht="19.5" customHeight="1">
      <c r="A42" s="77"/>
      <c r="B42" s="77"/>
      <c r="C42" s="77"/>
      <c r="D42" s="77"/>
      <c r="E42" s="77"/>
      <c r="F42" s="49" t="s">
        <v>24</v>
      </c>
      <c r="G42" s="69" t="s">
        <v>182</v>
      </c>
      <c r="H42" s="16" t="s">
        <v>694</v>
      </c>
      <c r="I42" s="100"/>
      <c r="J42" s="100"/>
      <c r="K42" s="10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IQ42" s="6" t="e">
        <f>IF(#REF!="","",#REF!)</f>
        <v>#REF!</v>
      </c>
    </row>
    <row r="43" spans="1:32" ht="19.5" customHeight="1">
      <c r="A43" s="120"/>
      <c r="B43" s="49" t="s">
        <v>198</v>
      </c>
      <c r="C43" s="122" t="s">
        <v>196</v>
      </c>
      <c r="D43" s="78" t="s">
        <v>197</v>
      </c>
      <c r="E43" s="77"/>
      <c r="F43" s="109" t="s">
        <v>21</v>
      </c>
      <c r="G43" s="120"/>
      <c r="H43" s="120"/>
      <c r="I43" s="120"/>
      <c r="J43" s="120"/>
      <c r="K43" s="1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77"/>
      <c r="B44" s="49" t="s">
        <v>180</v>
      </c>
      <c r="C44" s="77"/>
      <c r="D44" s="77"/>
      <c r="E44" s="133"/>
      <c r="F44" s="109" t="s">
        <v>180</v>
      </c>
      <c r="G44" s="110"/>
      <c r="H44" s="77"/>
      <c r="I44" s="77"/>
      <c r="J44" s="77"/>
      <c r="K44" s="7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 thickBot="1">
      <c r="A45" s="77"/>
      <c r="B45" s="97"/>
      <c r="C45" s="102"/>
      <c r="D45" s="97"/>
      <c r="E45" s="97"/>
      <c r="F45" s="97"/>
      <c r="G45" s="97"/>
      <c r="H45" s="77"/>
      <c r="I45" s="77"/>
      <c r="J45" s="77"/>
      <c r="K45" s="7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9.5" customHeight="1" thickBot="1">
      <c r="A46" s="77"/>
      <c r="B46" s="225" t="s">
        <v>171</v>
      </c>
      <c r="C46" s="223">
        <f>+C30*C32</f>
        <v>0</v>
      </c>
      <c r="D46" s="224" t="s">
        <v>191</v>
      </c>
      <c r="E46" s="225" t="s">
        <v>196</v>
      </c>
      <c r="F46" s="226" t="e">
        <f>+C47/C30</f>
        <v>#DIV/0!</v>
      </c>
      <c r="G46" s="224" t="s">
        <v>184</v>
      </c>
      <c r="H46" s="227" t="s">
        <v>182</v>
      </c>
      <c r="I46" s="228" t="e">
        <f>+F34*F47*I32/F32</f>
        <v>#DIV/0!</v>
      </c>
      <c r="J46" s="224" t="s">
        <v>191</v>
      </c>
      <c r="K46" s="7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9.5" customHeight="1" thickBot="1">
      <c r="A47" s="77"/>
      <c r="B47" s="225" t="s">
        <v>175</v>
      </c>
      <c r="C47" s="226" t="e">
        <f>+C46/I30*F30/C34</f>
        <v>#DIV/0!</v>
      </c>
      <c r="D47" s="224" t="s">
        <v>184</v>
      </c>
      <c r="E47" s="225" t="s">
        <v>181</v>
      </c>
      <c r="F47" s="226" t="e">
        <f>+C47/2+F46</f>
        <v>#DIV/0!</v>
      </c>
      <c r="G47" s="224" t="s">
        <v>184</v>
      </c>
      <c r="H47" s="97"/>
      <c r="I47" s="97"/>
      <c r="J47" s="77"/>
      <c r="K47" s="7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9.5" customHeight="1">
      <c r="A48" s="124"/>
      <c r="B48" s="97"/>
      <c r="C48" s="97"/>
      <c r="D48" s="97"/>
      <c r="E48" s="97"/>
      <c r="F48" s="97"/>
      <c r="G48" s="109"/>
      <c r="H48" s="102"/>
      <c r="I48" s="97"/>
      <c r="J48" s="97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9.5" customHeight="1">
      <c r="A49" s="89" t="s">
        <v>103</v>
      </c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9.5" customHeight="1">
      <c r="A50" s="83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9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83"/>
      <c r="B53" s="83"/>
      <c r="C53" s="83"/>
      <c r="D53" s="83"/>
      <c r="E53" s="83"/>
      <c r="F53" s="111" t="s">
        <v>16</v>
      </c>
      <c r="G53" s="347">
        <f>+'Theor Self Stress #1'!G53</f>
        <v>0</v>
      </c>
      <c r="H53" s="348"/>
      <c r="I53" s="349"/>
      <c r="J53" s="83"/>
      <c r="K53" s="1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2:32" ht="12.75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2:32" ht="12.75">
      <c r="L55" s="1"/>
      <c r="M55" s="1"/>
      <c r="N55" s="1"/>
      <c r="O55" s="4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2:32" ht="12.75">
      <c r="L56" s="1"/>
      <c r="M56" s="1"/>
      <c r="N56" s="1"/>
      <c r="O56" s="4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2:3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2:32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77"/>
      <c r="B59" s="97"/>
      <c r="C59" s="102"/>
      <c r="D59" s="49"/>
      <c r="E59" s="220"/>
      <c r="F59" s="221"/>
      <c r="G59" s="219"/>
      <c r="H59" s="105"/>
      <c r="I59" s="97"/>
      <c r="J59" s="97"/>
      <c r="K59" s="9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77"/>
      <c r="B60" s="77"/>
      <c r="C60" s="77"/>
      <c r="D60" s="77"/>
      <c r="E60" s="77"/>
      <c r="F60" s="77"/>
      <c r="G60" s="77"/>
      <c r="H60" s="77"/>
      <c r="I60" s="97"/>
      <c r="J60" s="97"/>
      <c r="K60" s="9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2:32" ht="12.7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2:32" ht="12.75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2:32" ht="12.75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2:32" ht="12.75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2:32" ht="12.75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3"/>
      <c r="C66" s="34"/>
      <c r="D66" s="34"/>
      <c r="E66" s="34"/>
      <c r="F66" s="34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3"/>
      <c r="C67" s="34"/>
      <c r="D67" s="34"/>
      <c r="E67" s="34"/>
      <c r="F67" s="34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9"/>
      <c r="C68" s="34"/>
      <c r="D68" s="34"/>
      <c r="E68" s="34"/>
      <c r="F68" s="34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"/>
      <c r="C69" s="34"/>
      <c r="D69" s="34"/>
      <c r="E69" s="34"/>
      <c r="F69" s="34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1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1"/>
      <c r="D74" s="1"/>
      <c r="E74" s="1"/>
      <c r="F74" s="1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35"/>
      <c r="C75" s="3"/>
      <c r="D75" s="35"/>
      <c r="E75" s="3"/>
      <c r="F75" s="35"/>
      <c r="G75" s="35"/>
      <c r="H75" s="3"/>
      <c r="I75" s="35"/>
      <c r="J75" s="3"/>
      <c r="K75" s="3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3"/>
      <c r="B77" s="3"/>
      <c r="C77" s="3"/>
      <c r="D77" s="3"/>
      <c r="E77" s="1"/>
      <c r="F77" s="1"/>
      <c r="G77" s="3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39"/>
      <c r="B78" s="3"/>
      <c r="C78" s="3"/>
      <c r="D78" s="3"/>
      <c r="E78" s="12"/>
      <c r="F78" s="12"/>
      <c r="G78" s="3"/>
      <c r="H78" s="3"/>
      <c r="I78" s="3"/>
      <c r="J78" s="12"/>
      <c r="K78" s="12"/>
      <c r="L78" s="1"/>
      <c r="M78" s="1"/>
      <c r="N78" s="1"/>
      <c r="O78" s="3"/>
      <c r="P78" s="3"/>
      <c r="Q78" s="3"/>
      <c r="R78" s="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3"/>
      <c r="B79" s="3"/>
      <c r="C79" s="3"/>
      <c r="D79" s="3"/>
      <c r="E79" s="1"/>
      <c r="F79" s="1"/>
      <c r="G79" s="3"/>
      <c r="H79" s="3"/>
      <c r="I79" s="3"/>
      <c r="J79" s="1"/>
      <c r="K79" s="1"/>
      <c r="L79" s="1"/>
      <c r="M79" s="1"/>
      <c r="N79" s="1"/>
      <c r="O79" s="3"/>
      <c r="P79" s="3"/>
      <c r="Q79" s="3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3"/>
      <c r="C80" s="3"/>
      <c r="D80" s="3"/>
      <c r="E80" s="1"/>
      <c r="F80" s="1"/>
      <c r="G80" s="3"/>
      <c r="H80" s="3"/>
      <c r="I80" s="3"/>
      <c r="J80" s="1"/>
      <c r="K80" s="1"/>
      <c r="L80" s="1"/>
      <c r="M80" s="1"/>
      <c r="N80" s="1"/>
      <c r="O80" s="3"/>
      <c r="P80" s="3"/>
      <c r="Q80" s="3"/>
      <c r="R80" s="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3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1"/>
      <c r="P81" s="41"/>
      <c r="Q81" s="41"/>
      <c r="R81" s="4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"/>
      <c r="P82" s="3"/>
      <c r="Q82" s="3"/>
      <c r="R82" s="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>
      <c r="A84" s="4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>
      <c r="A85" s="1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8"/>
      <c r="N86" s="2"/>
      <c r="O86" s="42"/>
      <c r="P86" s="42"/>
      <c r="Q86" s="42"/>
      <c r="R86" s="4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1"/>
      <c r="E87" s="1"/>
      <c r="F87" s="1"/>
      <c r="G87" s="2"/>
      <c r="H87" s="3"/>
      <c r="I87" s="1"/>
      <c r="J87" s="1"/>
      <c r="K87" s="1"/>
      <c r="L87" s="1"/>
      <c r="M87" s="38"/>
      <c r="N87" s="2"/>
      <c r="O87" s="3"/>
      <c r="P87" s="3"/>
      <c r="Q87" s="3"/>
      <c r="R87" s="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35"/>
      <c r="D88" s="3"/>
      <c r="E88" s="35"/>
      <c r="F88" s="3"/>
      <c r="G88" s="35"/>
      <c r="H88" s="35"/>
      <c r="I88" s="3"/>
      <c r="J88" s="1"/>
      <c r="K88" s="1"/>
      <c r="L88" s="1"/>
      <c r="M88" s="1"/>
      <c r="N88" s="2"/>
      <c r="O88" s="41"/>
      <c r="P88" s="41"/>
      <c r="Q88" s="41"/>
      <c r="R88" s="4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1"/>
      <c r="C89" s="3"/>
      <c r="D89" s="3"/>
      <c r="E89" s="3"/>
      <c r="F89" s="3"/>
      <c r="G89" s="3"/>
      <c r="H89" s="3"/>
      <c r="I89" s="3"/>
      <c r="J89" s="3"/>
      <c r="K89" s="35"/>
      <c r="L89" s="1"/>
      <c r="M89" s="1"/>
      <c r="N89" s="2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3"/>
      <c r="C90" s="3"/>
      <c r="D90" s="3"/>
      <c r="E90" s="3"/>
      <c r="F90" s="1"/>
      <c r="G90" s="1"/>
      <c r="H90" s="3"/>
      <c r="I90" s="3"/>
      <c r="J90" s="3"/>
      <c r="K90" s="3"/>
      <c r="L90" s="1"/>
      <c r="M90" s="1"/>
      <c r="N90" s="1"/>
      <c r="O90" s="3"/>
      <c r="P90" s="3"/>
      <c r="Q90" s="3"/>
      <c r="R90" s="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3"/>
      <c r="C91" s="3"/>
      <c r="D91" s="3"/>
      <c r="E91" s="3"/>
      <c r="F91" s="12"/>
      <c r="G91" s="12"/>
      <c r="H91" s="3"/>
      <c r="I91" s="3"/>
      <c r="J91" s="1"/>
      <c r="K91" s="1"/>
      <c r="L91" s="1"/>
      <c r="M91" s="1"/>
      <c r="N91" s="2"/>
      <c r="O91" s="42"/>
      <c r="P91" s="42"/>
      <c r="Q91" s="42"/>
      <c r="R91" s="4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39"/>
      <c r="C92" s="3"/>
      <c r="D92" s="3"/>
      <c r="E92" s="3"/>
      <c r="F92" s="1"/>
      <c r="G92" s="1"/>
      <c r="H92" s="3"/>
      <c r="I92" s="3"/>
      <c r="J92" s="12"/>
      <c r="K92" s="12"/>
      <c r="L92" s="1"/>
      <c r="M92" s="1"/>
      <c r="N92" s="2"/>
      <c r="O92" s="35"/>
      <c r="P92" s="35"/>
      <c r="Q92" s="35"/>
      <c r="R92" s="3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3"/>
      <c r="C93" s="3"/>
      <c r="D93" s="3"/>
      <c r="E93" s="3"/>
      <c r="F93" s="1"/>
      <c r="G93" s="1"/>
      <c r="H93" s="3"/>
      <c r="I93" s="3"/>
      <c r="J93" s="1"/>
      <c r="K93" s="1"/>
      <c r="L93" s="1"/>
      <c r="M93" s="1"/>
      <c r="N93" s="2"/>
      <c r="O93" s="41"/>
      <c r="P93" s="41"/>
      <c r="Q93" s="41"/>
      <c r="R93" s="4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3"/>
      <c r="P94" s="3"/>
      <c r="Q94" s="3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"/>
      <c r="P95" s="3"/>
      <c r="Q95" s="3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3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1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4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1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13"/>
      <c r="B104" s="1"/>
      <c r="C104" s="1"/>
      <c r="D104" s="1"/>
      <c r="E104" s="1"/>
      <c r="F104" s="1"/>
      <c r="G104" s="1"/>
      <c r="H104" s="3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13"/>
      <c r="B105" s="13"/>
      <c r="C105" s="13"/>
      <c r="D105" s="45"/>
      <c r="E105" s="13"/>
      <c r="F105" s="13"/>
      <c r="G105" s="13"/>
      <c r="H105" s="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45"/>
      <c r="B106" s="13"/>
      <c r="C106" s="13"/>
      <c r="D106" s="13"/>
      <c r="E106" s="13"/>
      <c r="F106" s="13"/>
      <c r="G106" s="13"/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46"/>
      <c r="B107" s="45"/>
      <c r="C107" s="45"/>
      <c r="D107" s="45"/>
      <c r="E107" s="45"/>
      <c r="F107" s="45"/>
      <c r="G107" s="45"/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2.75">
      <c r="B108" s="46"/>
      <c r="C108" s="46"/>
      <c r="D108" s="46"/>
      <c r="E108" s="46"/>
      <c r="F108" s="47"/>
      <c r="G108" s="47"/>
      <c r="H108" s="4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</sheetData>
  <sheetProtection sheet="1" objects="1"/>
  <mergeCells count="7">
    <mergeCell ref="A28:K28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Q10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12" t="s">
        <v>13</v>
      </c>
      <c r="B1" s="413"/>
      <c r="C1" s="413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40"/>
      <c r="B2" s="341"/>
      <c r="C2" s="341"/>
      <c r="D2" s="77"/>
      <c r="E2" s="77"/>
      <c r="F2" s="77"/>
      <c r="G2" s="77"/>
      <c r="H2" s="77"/>
      <c r="I2" s="77"/>
      <c r="J2" s="77"/>
      <c r="K2" s="77"/>
    </row>
    <row r="3" spans="1:11" ht="12.75">
      <c r="A3" s="340"/>
      <c r="B3" s="341"/>
      <c r="C3" s="341"/>
      <c r="D3" s="77"/>
      <c r="E3" s="77"/>
      <c r="F3" s="77"/>
      <c r="G3" s="77"/>
      <c r="H3" s="77"/>
      <c r="I3" s="77"/>
      <c r="J3" s="77"/>
      <c r="K3" s="77"/>
    </row>
    <row r="4" spans="1:11" ht="12.75">
      <c r="A4" s="340"/>
      <c r="B4" s="341"/>
      <c r="C4" s="341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202</v>
      </c>
      <c r="B7" s="119"/>
      <c r="C7" s="119"/>
      <c r="D7" s="119"/>
      <c r="E7" s="119"/>
      <c r="F7" s="119"/>
      <c r="G7" s="119"/>
      <c r="H7" s="119"/>
      <c r="I7" s="119"/>
      <c r="J7" s="304" t="s">
        <v>717</v>
      </c>
      <c r="K7" s="119"/>
      <c r="O7" s="11" t="s">
        <v>20</v>
      </c>
      <c r="IQ7" s="6"/>
    </row>
    <row r="8" spans="1:251" ht="19.5" customHeight="1">
      <c r="A8" s="414" t="s">
        <v>102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IQ8" s="6"/>
    </row>
    <row r="9" spans="1:251" ht="19.5" customHeight="1">
      <c r="A9" s="416" t="s">
        <v>104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IQ9" s="6"/>
    </row>
    <row r="10" spans="1:251" ht="19.5" customHeight="1">
      <c r="A10" s="417" t="s">
        <v>699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IQ10" s="6"/>
    </row>
    <row r="11" spans="1:251" ht="19.5" customHeight="1">
      <c r="A11" s="417" t="s">
        <v>203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IQ11" s="6"/>
    </row>
    <row r="12" spans="1:251" ht="19.5" customHeight="1">
      <c r="A12" s="77"/>
      <c r="B12" s="77"/>
      <c r="C12" s="77"/>
      <c r="D12" s="80" t="s">
        <v>105</v>
      </c>
      <c r="E12" s="81">
        <f>IF('Theor Self Stress #1'!E12="","",'Theor Self Stress #1'!E12)</f>
      </c>
      <c r="F12" s="301"/>
      <c r="G12" s="95"/>
      <c r="H12" s="77"/>
      <c r="I12" s="77"/>
      <c r="J12" s="82" t="s">
        <v>112</v>
      </c>
      <c r="K12" s="37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159</v>
      </c>
      <c r="E13" s="81">
        <f>IF('Theor Self Stress #1'!E13="","",'Theor Self Stress #1'!E13)</f>
      </c>
      <c r="F13" s="301"/>
      <c r="G13" s="95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71" t="s">
        <v>158</v>
      </c>
      <c r="E14" s="81">
        <f>IF('Theor Self Stress #1'!E14="","",'Theor Self Stress #1'!E14)</f>
      </c>
      <c r="F14" s="301"/>
      <c r="G14" s="95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81">
        <f>IF('Theor Self Stress #1'!E15="","",'Theor Self Stress #1'!E15)</f>
      </c>
      <c r="F15" s="301"/>
      <c r="G15" s="95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81">
        <f>IF('Theor Self Stress #1'!E16="","",'Theor Self Stress #1'!E16)</f>
      </c>
      <c r="F16" s="301"/>
      <c r="G16" s="95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188</v>
      </c>
      <c r="E17" s="395"/>
      <c r="F17" s="307"/>
      <c r="G17" s="369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18" t="s">
        <v>107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700</v>
      </c>
      <c r="C20" s="83"/>
      <c r="D20" s="83"/>
      <c r="E20" s="83"/>
      <c r="F20" s="77"/>
      <c r="G20" s="78" t="s">
        <v>701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702</v>
      </c>
      <c r="C21" s="77"/>
      <c r="D21" s="77"/>
      <c r="E21" s="77"/>
      <c r="F21" s="77"/>
      <c r="G21" s="78" t="s">
        <v>26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78" t="s">
        <v>25</v>
      </c>
      <c r="C22" s="77"/>
      <c r="D22" s="83"/>
      <c r="E22" s="83"/>
      <c r="F22" s="77"/>
      <c r="G22" s="78" t="s">
        <v>163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96" t="s">
        <v>160</v>
      </c>
      <c r="C23" s="83"/>
      <c r="D23" s="83"/>
      <c r="E23" s="83"/>
      <c r="F23" s="77"/>
      <c r="G23" s="78" t="s">
        <v>27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83"/>
      <c r="B24" s="16" t="s">
        <v>195</v>
      </c>
      <c r="C24" s="83"/>
      <c r="D24" s="83"/>
      <c r="E24" s="83"/>
      <c r="F24" s="77"/>
      <c r="G24" s="78" t="s">
        <v>194</v>
      </c>
      <c r="H24" s="78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112"/>
      <c r="B25" s="16" t="s">
        <v>709</v>
      </c>
      <c r="C25" s="77"/>
      <c r="D25" s="77"/>
      <c r="E25" s="83"/>
      <c r="F25" s="112"/>
      <c r="G25" s="78" t="s">
        <v>161</v>
      </c>
      <c r="H25" s="77"/>
      <c r="I25" s="77"/>
      <c r="J25" s="112"/>
      <c r="K25" s="1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77"/>
      <c r="B26" s="16" t="s">
        <v>665</v>
      </c>
      <c r="C26" s="77"/>
      <c r="D26" s="77"/>
      <c r="E26" s="77"/>
      <c r="F26" s="77"/>
      <c r="G26" s="96" t="s">
        <v>162</v>
      </c>
      <c r="H26" s="78"/>
      <c r="I26" s="77"/>
      <c r="J26" s="77"/>
      <c r="K26" s="7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411" t="s">
        <v>703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69" t="s">
        <v>28</v>
      </c>
      <c r="C30" s="396"/>
      <c r="D30" s="77"/>
      <c r="E30" s="122" t="s">
        <v>166</v>
      </c>
      <c r="F30" s="396"/>
      <c r="G30" s="78" t="s">
        <v>184</v>
      </c>
      <c r="H30" s="122" t="s">
        <v>169</v>
      </c>
      <c r="I30" s="396"/>
      <c r="J30" s="78" t="s">
        <v>186</v>
      </c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69" t="s">
        <v>167</v>
      </c>
      <c r="C32" s="396"/>
      <c r="D32" s="78" t="s">
        <v>191</v>
      </c>
      <c r="E32" s="122" t="s">
        <v>190</v>
      </c>
      <c r="F32" s="396"/>
      <c r="G32" s="78" t="s">
        <v>184</v>
      </c>
      <c r="H32" s="122" t="s">
        <v>187</v>
      </c>
      <c r="I32" s="396"/>
      <c r="J32" s="78" t="s">
        <v>186</v>
      </c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122" t="s">
        <v>168</v>
      </c>
      <c r="C34" s="396"/>
      <c r="D34" s="78" t="s">
        <v>185</v>
      </c>
      <c r="E34" s="122" t="s">
        <v>189</v>
      </c>
      <c r="F34" s="396"/>
      <c r="G34" s="78" t="s">
        <v>185</v>
      </c>
      <c r="H34" s="77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49" t="s">
        <v>164</v>
      </c>
      <c r="C36" s="122" t="s">
        <v>171</v>
      </c>
      <c r="D36" s="217" t="s">
        <v>170</v>
      </c>
      <c r="E36" s="110"/>
      <c r="F36" s="132" t="s">
        <v>177</v>
      </c>
      <c r="G36" s="77"/>
      <c r="H36" s="77"/>
      <c r="I36" s="77"/>
      <c r="J36" s="77"/>
      <c r="K36" s="7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49" t="s">
        <v>165</v>
      </c>
      <c r="C37" s="77"/>
      <c r="D37" s="49"/>
      <c r="E37" s="120"/>
      <c r="F37" s="132" t="s">
        <v>178</v>
      </c>
      <c r="G37" s="122" t="s">
        <v>181</v>
      </c>
      <c r="H37" s="78" t="s">
        <v>199</v>
      </c>
      <c r="I37" s="77"/>
      <c r="J37" s="77"/>
      <c r="K37" s="7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77"/>
      <c r="C38" s="77"/>
      <c r="D38" s="49"/>
      <c r="E38" s="120"/>
      <c r="F38" s="132" t="s">
        <v>179</v>
      </c>
      <c r="G38" s="77"/>
      <c r="H38" s="77"/>
      <c r="I38" s="110"/>
      <c r="J38" s="120"/>
      <c r="K38" s="12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251" ht="19.5" customHeight="1">
      <c r="A39" s="77"/>
      <c r="B39" s="49" t="s">
        <v>172</v>
      </c>
      <c r="C39" s="69"/>
      <c r="D39" s="49"/>
      <c r="E39" s="110"/>
      <c r="F39" s="49" t="s">
        <v>180</v>
      </c>
      <c r="G39" s="120"/>
      <c r="H39" s="120"/>
      <c r="I39" s="100"/>
      <c r="J39" s="100"/>
      <c r="K39" s="10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IQ39" s="6" t="e">
        <f>IF(#REF!="","",#REF!)</f>
        <v>#REF!</v>
      </c>
    </row>
    <row r="40" spans="1:251" ht="19.5" customHeight="1">
      <c r="A40" s="77"/>
      <c r="B40" s="49" t="s">
        <v>173</v>
      </c>
      <c r="C40" s="133" t="s">
        <v>175</v>
      </c>
      <c r="D40" s="217" t="s">
        <v>176</v>
      </c>
      <c r="E40" s="120"/>
      <c r="F40" s="131"/>
      <c r="G40" s="77"/>
      <c r="H40" s="77"/>
      <c r="I40" s="100"/>
      <c r="J40" s="100"/>
      <c r="K40" s="10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IQ40" s="6" t="e">
        <f>IF(#REF!="","",#REF!)</f>
        <v>#REF!</v>
      </c>
    </row>
    <row r="41" spans="1:251" ht="19.5" customHeight="1">
      <c r="A41" s="77"/>
      <c r="B41" s="49" t="s">
        <v>174</v>
      </c>
      <c r="C41" s="120"/>
      <c r="D41" s="218"/>
      <c r="E41" s="120"/>
      <c r="F41" s="132" t="s">
        <v>172</v>
      </c>
      <c r="G41" s="77"/>
      <c r="H41" s="77"/>
      <c r="I41" s="100"/>
      <c r="J41" s="100"/>
      <c r="K41" s="10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IQ41" s="6" t="e">
        <f>IF(#REF!="","",#REF!)</f>
        <v>#REF!</v>
      </c>
    </row>
    <row r="42" spans="1:251" ht="19.5" customHeight="1">
      <c r="A42" s="77"/>
      <c r="B42" s="77"/>
      <c r="C42" s="77"/>
      <c r="D42" s="77"/>
      <c r="E42" s="77"/>
      <c r="F42" s="49" t="s">
        <v>24</v>
      </c>
      <c r="G42" s="69" t="s">
        <v>182</v>
      </c>
      <c r="H42" s="16" t="s">
        <v>694</v>
      </c>
      <c r="I42" s="100"/>
      <c r="J42" s="100"/>
      <c r="K42" s="10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IQ42" s="6" t="e">
        <f>IF(#REF!="","",#REF!)</f>
        <v>#REF!</v>
      </c>
    </row>
    <row r="43" spans="1:32" ht="19.5" customHeight="1">
      <c r="A43" s="120"/>
      <c r="B43" s="49" t="s">
        <v>198</v>
      </c>
      <c r="C43" s="122" t="s">
        <v>196</v>
      </c>
      <c r="D43" s="78" t="s">
        <v>197</v>
      </c>
      <c r="E43" s="77"/>
      <c r="F43" s="109" t="s">
        <v>21</v>
      </c>
      <c r="G43" s="120"/>
      <c r="H43" s="120"/>
      <c r="I43" s="120"/>
      <c r="J43" s="120"/>
      <c r="K43" s="1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77"/>
      <c r="B44" s="49" t="s">
        <v>180</v>
      </c>
      <c r="C44" s="77"/>
      <c r="D44" s="77"/>
      <c r="E44" s="133"/>
      <c r="F44" s="109" t="s">
        <v>180</v>
      </c>
      <c r="G44" s="110"/>
      <c r="H44" s="77"/>
      <c r="I44" s="77"/>
      <c r="J44" s="77"/>
      <c r="K44" s="7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 thickBot="1">
      <c r="A45" s="77"/>
      <c r="B45" s="97"/>
      <c r="C45" s="102"/>
      <c r="D45" s="97"/>
      <c r="E45" s="97"/>
      <c r="F45" s="97"/>
      <c r="G45" s="97"/>
      <c r="H45" s="77"/>
      <c r="I45" s="77"/>
      <c r="J45" s="77"/>
      <c r="K45" s="7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9.5" customHeight="1" thickBot="1">
      <c r="A46" s="77"/>
      <c r="B46" s="225" t="s">
        <v>171</v>
      </c>
      <c r="C46" s="223">
        <f>+C30*C32</f>
        <v>0</v>
      </c>
      <c r="D46" s="224" t="s">
        <v>191</v>
      </c>
      <c r="E46" s="225" t="s">
        <v>196</v>
      </c>
      <c r="F46" s="226" t="e">
        <f>+C47/C30</f>
        <v>#DIV/0!</v>
      </c>
      <c r="G46" s="224" t="s">
        <v>184</v>
      </c>
      <c r="H46" s="227" t="s">
        <v>182</v>
      </c>
      <c r="I46" s="228" t="e">
        <f>+F34*F47*I32/F32</f>
        <v>#DIV/0!</v>
      </c>
      <c r="J46" s="224" t="s">
        <v>191</v>
      </c>
      <c r="K46" s="7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9.5" customHeight="1" thickBot="1">
      <c r="A47" s="77"/>
      <c r="B47" s="225" t="s">
        <v>175</v>
      </c>
      <c r="C47" s="226" t="e">
        <f>+C46/I30*F30/C34</f>
        <v>#DIV/0!</v>
      </c>
      <c r="D47" s="224" t="s">
        <v>184</v>
      </c>
      <c r="E47" s="225" t="s">
        <v>181</v>
      </c>
      <c r="F47" s="226" t="e">
        <f>+C47/2+F46</f>
        <v>#DIV/0!</v>
      </c>
      <c r="G47" s="224" t="s">
        <v>184</v>
      </c>
      <c r="H47" s="97"/>
      <c r="I47" s="97"/>
      <c r="J47" s="77"/>
      <c r="K47" s="7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9.5" customHeight="1">
      <c r="A48" s="124"/>
      <c r="B48" s="97"/>
      <c r="C48" s="97"/>
      <c r="D48" s="97"/>
      <c r="E48" s="97"/>
      <c r="F48" s="97"/>
      <c r="G48" s="109"/>
      <c r="H48" s="102"/>
      <c r="I48" s="97"/>
      <c r="J48" s="97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9.5" customHeight="1">
      <c r="A49" s="89" t="s">
        <v>103</v>
      </c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9.5" customHeight="1">
      <c r="A50" s="83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9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83"/>
      <c r="B53" s="83"/>
      <c r="C53" s="83"/>
      <c r="D53" s="83"/>
      <c r="E53" s="83"/>
      <c r="F53" s="111" t="s">
        <v>16</v>
      </c>
      <c r="G53" s="347">
        <f>+'Theor Self Stress #1'!G53</f>
        <v>0</v>
      </c>
      <c r="H53" s="348"/>
      <c r="I53" s="349"/>
      <c r="J53" s="83"/>
      <c r="K53" s="1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2:32" ht="12.75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2:32" ht="12.75">
      <c r="L55" s="1"/>
      <c r="M55" s="1"/>
      <c r="N55" s="1"/>
      <c r="O55" s="4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2:32" ht="12.75">
      <c r="L56" s="1"/>
      <c r="M56" s="1"/>
      <c r="N56" s="1"/>
      <c r="O56" s="4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2:3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2:32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77"/>
      <c r="B59" s="97"/>
      <c r="C59" s="102"/>
      <c r="D59" s="49"/>
      <c r="E59" s="220"/>
      <c r="F59" s="221"/>
      <c r="G59" s="219"/>
      <c r="H59" s="105"/>
      <c r="I59" s="97"/>
      <c r="J59" s="97"/>
      <c r="K59" s="9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77"/>
      <c r="B60" s="77"/>
      <c r="C60" s="77"/>
      <c r="D60" s="77"/>
      <c r="E60" s="77"/>
      <c r="F60" s="77"/>
      <c r="G60" s="77"/>
      <c r="H60" s="77"/>
      <c r="I60" s="97"/>
      <c r="J60" s="97"/>
      <c r="K60" s="9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2:32" ht="12.7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2:32" ht="12.75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2:32" ht="12.75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2:32" ht="12.75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2:32" ht="12.75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3"/>
      <c r="C66" s="34"/>
      <c r="D66" s="34"/>
      <c r="E66" s="34"/>
      <c r="F66" s="34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3"/>
      <c r="C67" s="34"/>
      <c r="D67" s="34"/>
      <c r="E67" s="34"/>
      <c r="F67" s="34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9"/>
      <c r="C68" s="34"/>
      <c r="D68" s="34"/>
      <c r="E68" s="34"/>
      <c r="F68" s="34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"/>
      <c r="C69" s="34"/>
      <c r="D69" s="34"/>
      <c r="E69" s="34"/>
      <c r="F69" s="34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1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1"/>
      <c r="D74" s="1"/>
      <c r="E74" s="1"/>
      <c r="F74" s="1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35"/>
      <c r="C75" s="3"/>
      <c r="D75" s="35"/>
      <c r="E75" s="3"/>
      <c r="F75" s="35"/>
      <c r="G75" s="35"/>
      <c r="H75" s="3"/>
      <c r="I75" s="35"/>
      <c r="J75" s="3"/>
      <c r="K75" s="3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3"/>
      <c r="B77" s="3"/>
      <c r="C77" s="3"/>
      <c r="D77" s="3"/>
      <c r="E77" s="1"/>
      <c r="F77" s="1"/>
      <c r="G77" s="3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39"/>
      <c r="B78" s="3"/>
      <c r="C78" s="3"/>
      <c r="D78" s="3"/>
      <c r="E78" s="12"/>
      <c r="F78" s="12"/>
      <c r="G78" s="3"/>
      <c r="H78" s="3"/>
      <c r="I78" s="3"/>
      <c r="J78" s="12"/>
      <c r="K78" s="12"/>
      <c r="L78" s="1"/>
      <c r="M78" s="1"/>
      <c r="N78" s="1"/>
      <c r="O78" s="3"/>
      <c r="P78" s="3"/>
      <c r="Q78" s="3"/>
      <c r="R78" s="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3"/>
      <c r="B79" s="3"/>
      <c r="C79" s="3"/>
      <c r="D79" s="3"/>
      <c r="E79" s="1"/>
      <c r="F79" s="1"/>
      <c r="G79" s="3"/>
      <c r="H79" s="3"/>
      <c r="I79" s="3"/>
      <c r="J79" s="1"/>
      <c r="K79" s="1"/>
      <c r="L79" s="1"/>
      <c r="M79" s="1"/>
      <c r="N79" s="1"/>
      <c r="O79" s="3"/>
      <c r="P79" s="3"/>
      <c r="Q79" s="3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3"/>
      <c r="C80" s="3"/>
      <c r="D80" s="3"/>
      <c r="E80" s="1"/>
      <c r="F80" s="1"/>
      <c r="G80" s="3"/>
      <c r="H80" s="3"/>
      <c r="I80" s="3"/>
      <c r="J80" s="1"/>
      <c r="K80" s="1"/>
      <c r="L80" s="1"/>
      <c r="M80" s="1"/>
      <c r="N80" s="1"/>
      <c r="O80" s="3"/>
      <c r="P80" s="3"/>
      <c r="Q80" s="3"/>
      <c r="R80" s="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3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1"/>
      <c r="P81" s="41"/>
      <c r="Q81" s="41"/>
      <c r="R81" s="4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"/>
      <c r="P82" s="3"/>
      <c r="Q82" s="3"/>
      <c r="R82" s="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>
      <c r="A84" s="4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>
      <c r="A85" s="1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8"/>
      <c r="N86" s="2"/>
      <c r="O86" s="42"/>
      <c r="P86" s="42"/>
      <c r="Q86" s="42"/>
      <c r="R86" s="4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1"/>
      <c r="E87" s="1"/>
      <c r="F87" s="1"/>
      <c r="G87" s="2"/>
      <c r="H87" s="3"/>
      <c r="I87" s="1"/>
      <c r="J87" s="1"/>
      <c r="K87" s="1"/>
      <c r="L87" s="1"/>
      <c r="M87" s="38"/>
      <c r="N87" s="2"/>
      <c r="O87" s="3"/>
      <c r="P87" s="3"/>
      <c r="Q87" s="3"/>
      <c r="R87" s="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35"/>
      <c r="D88" s="3"/>
      <c r="E88" s="35"/>
      <c r="F88" s="3"/>
      <c r="G88" s="35"/>
      <c r="H88" s="35"/>
      <c r="I88" s="3"/>
      <c r="J88" s="1"/>
      <c r="K88" s="1"/>
      <c r="L88" s="1"/>
      <c r="M88" s="1"/>
      <c r="N88" s="2"/>
      <c r="O88" s="41"/>
      <c r="P88" s="41"/>
      <c r="Q88" s="41"/>
      <c r="R88" s="4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1"/>
      <c r="C89" s="3"/>
      <c r="D89" s="3"/>
      <c r="E89" s="3"/>
      <c r="F89" s="3"/>
      <c r="G89" s="3"/>
      <c r="H89" s="3"/>
      <c r="I89" s="3"/>
      <c r="J89" s="3"/>
      <c r="K89" s="35"/>
      <c r="L89" s="1"/>
      <c r="M89" s="1"/>
      <c r="N89" s="2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3"/>
      <c r="C90" s="3"/>
      <c r="D90" s="3"/>
      <c r="E90" s="3"/>
      <c r="F90" s="1"/>
      <c r="G90" s="1"/>
      <c r="H90" s="3"/>
      <c r="I90" s="3"/>
      <c r="J90" s="3"/>
      <c r="K90" s="3"/>
      <c r="L90" s="1"/>
      <c r="M90" s="1"/>
      <c r="N90" s="1"/>
      <c r="O90" s="3"/>
      <c r="P90" s="3"/>
      <c r="Q90" s="3"/>
      <c r="R90" s="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3"/>
      <c r="C91" s="3"/>
      <c r="D91" s="3"/>
      <c r="E91" s="3"/>
      <c r="F91" s="12"/>
      <c r="G91" s="12"/>
      <c r="H91" s="3"/>
      <c r="I91" s="3"/>
      <c r="J91" s="1"/>
      <c r="K91" s="1"/>
      <c r="L91" s="1"/>
      <c r="M91" s="1"/>
      <c r="N91" s="2"/>
      <c r="O91" s="42"/>
      <c r="P91" s="42"/>
      <c r="Q91" s="42"/>
      <c r="R91" s="4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39"/>
      <c r="C92" s="3"/>
      <c r="D92" s="3"/>
      <c r="E92" s="3"/>
      <c r="F92" s="1"/>
      <c r="G92" s="1"/>
      <c r="H92" s="3"/>
      <c r="I92" s="3"/>
      <c r="J92" s="12"/>
      <c r="K92" s="12"/>
      <c r="L92" s="1"/>
      <c r="M92" s="1"/>
      <c r="N92" s="2"/>
      <c r="O92" s="35"/>
      <c r="P92" s="35"/>
      <c r="Q92" s="35"/>
      <c r="R92" s="3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3"/>
      <c r="C93" s="3"/>
      <c r="D93" s="3"/>
      <c r="E93" s="3"/>
      <c r="F93" s="1"/>
      <c r="G93" s="1"/>
      <c r="H93" s="3"/>
      <c r="I93" s="3"/>
      <c r="J93" s="1"/>
      <c r="K93" s="1"/>
      <c r="L93" s="1"/>
      <c r="M93" s="1"/>
      <c r="N93" s="2"/>
      <c r="O93" s="41"/>
      <c r="P93" s="41"/>
      <c r="Q93" s="41"/>
      <c r="R93" s="4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3"/>
      <c r="P94" s="3"/>
      <c r="Q94" s="3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"/>
      <c r="P95" s="3"/>
      <c r="Q95" s="3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3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1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4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1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13"/>
      <c r="B104" s="1"/>
      <c r="C104" s="1"/>
      <c r="D104" s="1"/>
      <c r="E104" s="1"/>
      <c r="F104" s="1"/>
      <c r="G104" s="1"/>
      <c r="H104" s="3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13"/>
      <c r="B105" s="13"/>
      <c r="C105" s="13"/>
      <c r="D105" s="45"/>
      <c r="E105" s="13"/>
      <c r="F105" s="13"/>
      <c r="G105" s="13"/>
      <c r="H105" s="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45"/>
      <c r="B106" s="13"/>
      <c r="C106" s="13"/>
      <c r="D106" s="13"/>
      <c r="E106" s="13"/>
      <c r="F106" s="13"/>
      <c r="G106" s="13"/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46"/>
      <c r="B107" s="45"/>
      <c r="C107" s="45"/>
      <c r="D107" s="45"/>
      <c r="E107" s="45"/>
      <c r="F107" s="45"/>
      <c r="G107" s="45"/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2.75">
      <c r="B108" s="46"/>
      <c r="C108" s="46"/>
      <c r="D108" s="46"/>
      <c r="E108" s="46"/>
      <c r="F108" s="47"/>
      <c r="G108" s="47"/>
      <c r="H108" s="4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</sheetData>
  <sheetProtection sheet="1" objects="1"/>
  <mergeCells count="7">
    <mergeCell ref="A28:K28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Q9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2.421875" style="0" customWidth="1"/>
    <col min="4" max="4" width="14.57421875" style="0" customWidth="1"/>
    <col min="5" max="5" width="11.28125" style="0" customWidth="1"/>
    <col min="6" max="6" width="13.140625" style="0" customWidth="1"/>
    <col min="7" max="7" width="10.421875" style="0" customWidth="1"/>
    <col min="8" max="8" width="13.421875" style="0" customWidth="1"/>
    <col min="9" max="9" width="11.8515625" style="0" customWidth="1"/>
    <col min="10" max="10" width="10.7109375" style="0" customWidth="1"/>
  </cols>
  <sheetData>
    <row r="1" spans="1:251" ht="12.75">
      <c r="A1" s="412" t="s">
        <v>13</v>
      </c>
      <c r="B1" s="413"/>
      <c r="C1" s="413"/>
      <c r="D1" s="97"/>
      <c r="E1" s="97"/>
      <c r="F1" s="97"/>
      <c r="G1" s="97"/>
      <c r="H1" s="97"/>
      <c r="I1" s="97"/>
      <c r="J1" s="9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IQ1" s="6" t="e">
        <f>IF(#REF!="","",#REF!)</f>
        <v>#REF!</v>
      </c>
    </row>
    <row r="2" spans="1:251" ht="12.75">
      <c r="A2" s="340"/>
      <c r="B2" s="341"/>
      <c r="C2" s="341"/>
      <c r="D2" s="97"/>
      <c r="E2" s="97"/>
      <c r="F2" s="97"/>
      <c r="G2" s="97"/>
      <c r="H2" s="97"/>
      <c r="I2" s="97"/>
      <c r="J2" s="9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IQ2" s="6"/>
    </row>
    <row r="3" spans="1:251" ht="12.75">
      <c r="A3" s="340"/>
      <c r="B3" s="341"/>
      <c r="C3" s="341"/>
      <c r="D3" s="97"/>
      <c r="E3" s="97"/>
      <c r="F3" s="97"/>
      <c r="G3" s="97"/>
      <c r="H3" s="97"/>
      <c r="I3" s="97"/>
      <c r="J3" s="9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IQ3" s="6"/>
    </row>
    <row r="4" spans="1:251" ht="12.75">
      <c r="A4" s="340"/>
      <c r="B4" s="341"/>
      <c r="C4" s="341"/>
      <c r="D4" s="97"/>
      <c r="E4" s="97"/>
      <c r="F4" s="97"/>
      <c r="G4" s="97"/>
      <c r="H4" s="97"/>
      <c r="I4" s="97"/>
      <c r="J4" s="9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IQ4" s="6"/>
    </row>
    <row r="5" spans="1:251" ht="12.75">
      <c r="A5" s="97"/>
      <c r="B5" s="102"/>
      <c r="C5" s="102"/>
      <c r="D5" s="102"/>
      <c r="E5" s="102"/>
      <c r="F5" s="102"/>
      <c r="G5" s="102"/>
      <c r="H5" s="102"/>
      <c r="I5" s="102"/>
      <c r="J5" s="9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IQ5" s="6" t="e">
        <f>IF(#REF!="","",#REF!)</f>
        <v>#REF!</v>
      </c>
    </row>
    <row r="6" spans="1:251" ht="4.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3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IQ6" s="6" t="e">
        <f>IF(#REF!="","",#REF!)</f>
        <v>#REF!</v>
      </c>
    </row>
    <row r="7" spans="1:251" ht="12.75">
      <c r="A7" s="78" t="s">
        <v>204</v>
      </c>
      <c r="B7" s="119"/>
      <c r="C7" s="119"/>
      <c r="D7" s="119"/>
      <c r="E7" s="119"/>
      <c r="F7" s="119"/>
      <c r="G7" s="119"/>
      <c r="H7" s="119"/>
      <c r="I7" s="119"/>
      <c r="J7" s="304" t="s">
        <v>717</v>
      </c>
      <c r="K7" s="119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IQ7" s="6" t="e">
        <f>IF(#REF!="","",#REF!)</f>
        <v>#REF!</v>
      </c>
    </row>
    <row r="8" spans="1:251" ht="15">
      <c r="A8" s="414" t="s">
        <v>102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IQ8" s="6" t="e">
        <f>IF(#REF!="","",#REF!)</f>
        <v>#REF!</v>
      </c>
    </row>
    <row r="9" spans="1:251" ht="12.75">
      <c r="A9" s="416" t="s">
        <v>104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IQ9" s="6" t="e">
        <f>IF(#REF!="","",#REF!)</f>
        <v>#REF!</v>
      </c>
    </row>
    <row r="10" spans="1:251" ht="12.75">
      <c r="A10" s="417" t="s">
        <v>699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IQ10" s="6" t="e">
        <f>IF(#REF!="","",#REF!)</f>
        <v>#REF!</v>
      </c>
    </row>
    <row r="11" spans="1:251" ht="12.75">
      <c r="A11" s="417" t="s">
        <v>205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IQ11" s="6" t="e">
        <f>IF(#REF!="","",#REF!)</f>
        <v>#REF!</v>
      </c>
    </row>
    <row r="12" spans="1:251" ht="12.75">
      <c r="A12" s="92"/>
      <c r="B12" s="144"/>
      <c r="C12" s="144"/>
      <c r="D12" s="77"/>
      <c r="E12" s="77"/>
      <c r="F12" s="77"/>
      <c r="G12" s="77"/>
      <c r="H12" s="229"/>
      <c r="I12" s="230"/>
      <c r="J12" s="232"/>
      <c r="K12" s="112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IQ12" s="6" t="e">
        <f>IF(#REF!="","",#REF!)</f>
        <v>#REF!</v>
      </c>
    </row>
    <row r="13" spans="1:251" ht="12.75">
      <c r="A13" s="92"/>
      <c r="B13" s="144"/>
      <c r="C13" s="144"/>
      <c r="D13" s="80" t="s">
        <v>105</v>
      </c>
      <c r="E13" s="81">
        <f>IF('Theor Self Stress #1'!E12="","",'Theor Self Stress #1'!E12)</f>
      </c>
      <c r="F13" s="301"/>
      <c r="G13" s="95"/>
      <c r="H13" s="229"/>
      <c r="I13" s="231"/>
      <c r="J13" s="82" t="s">
        <v>112</v>
      </c>
      <c r="K13" s="13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IQ13" s="6" t="e">
        <f>IF(#REF!="","",#REF!)</f>
        <v>#REF!</v>
      </c>
    </row>
    <row r="14" spans="1:251" ht="12.75">
      <c r="A14" s="92"/>
      <c r="B14" s="144"/>
      <c r="C14" s="144"/>
      <c r="D14" s="86" t="s">
        <v>159</v>
      </c>
      <c r="E14" s="81">
        <f>IF('Theor Self Stress #1'!E13="","",'Theor Self Stress #1'!E13)</f>
      </c>
      <c r="F14" s="301"/>
      <c r="G14" s="95"/>
      <c r="H14" s="229"/>
      <c r="I14" s="92"/>
      <c r="J14" s="84" t="s">
        <v>85</v>
      </c>
      <c r="K14" s="85">
        <f ca="1">TODAY()</f>
        <v>41617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IQ14" s="6" t="e">
        <f>IF(#REF!="","",#REF!)</f>
        <v>#REF!</v>
      </c>
    </row>
    <row r="15" spans="1:251" ht="12.75">
      <c r="A15" s="92"/>
      <c r="B15" s="144"/>
      <c r="C15" s="144"/>
      <c r="D15" s="371" t="s">
        <v>158</v>
      </c>
      <c r="E15" s="81">
        <f>IF('Theor Self Stress #1'!E14="","",'Theor Self Stress #1'!E14)</f>
      </c>
      <c r="F15" s="301"/>
      <c r="G15" s="95"/>
      <c r="H15" s="229"/>
      <c r="I15" s="92"/>
      <c r="J15" s="93"/>
      <c r="K15" s="91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IQ15" s="6" t="e">
        <f>IF(#REF!="","",#REF!)</f>
        <v>#REF!</v>
      </c>
    </row>
    <row r="16" spans="1:251" ht="12.75">
      <c r="A16" s="230"/>
      <c r="B16" s="144"/>
      <c r="C16" s="144"/>
      <c r="D16" s="86" t="s">
        <v>106</v>
      </c>
      <c r="E16" s="81">
        <f>IF('Theor Self Stress #1'!E15="","",'Theor Self Stress #1'!E15)</f>
      </c>
      <c r="F16" s="301"/>
      <c r="G16" s="95"/>
      <c r="H16" s="88"/>
      <c r="I16" s="92"/>
      <c r="J16" s="93"/>
      <c r="K16" s="91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IQ16" s="6" t="e">
        <f>IF(#REF!="","",#REF!)</f>
        <v>#REF!</v>
      </c>
    </row>
    <row r="17" spans="1:251" ht="12.75">
      <c r="A17" s="230"/>
      <c r="B17" s="144"/>
      <c r="C17" s="144"/>
      <c r="D17" s="86" t="s">
        <v>84</v>
      </c>
      <c r="E17" s="81">
        <f>IF('Theor Self Stress #1'!E16="","",'Theor Self Stress #1'!E16)</f>
      </c>
      <c r="F17" s="301"/>
      <c r="G17" s="95"/>
      <c r="H17" s="88"/>
      <c r="I17" s="92"/>
      <c r="J17" s="93"/>
      <c r="K17" s="91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IQ17" s="6" t="e">
        <f>IF(#REF!="","",#REF!)</f>
        <v>#REF!</v>
      </c>
    </row>
    <row r="18" spans="1:251" ht="12.75">
      <c r="A18" s="230"/>
      <c r="B18" s="144"/>
      <c r="C18" s="144"/>
      <c r="D18" s="86" t="s">
        <v>188</v>
      </c>
      <c r="E18" s="308">
        <f>+'Theor Self Stress #1'!E17</f>
        <v>0</v>
      </c>
      <c r="F18" s="309">
        <f>+'Theor Self Stress #2'!E17</f>
        <v>0</v>
      </c>
      <c r="G18" s="372">
        <f>+'Theor Self Stress #3'!E17</f>
        <v>0</v>
      </c>
      <c r="H18" s="88"/>
      <c r="I18" s="92"/>
      <c r="J18" s="93"/>
      <c r="K18" s="91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IQ18" s="6" t="e">
        <f>IF(#REF!="","",#REF!)</f>
        <v>#REF!</v>
      </c>
    </row>
    <row r="19" spans="1:251" ht="12.75">
      <c r="A19" s="92"/>
      <c r="B19" s="144"/>
      <c r="C19" s="144"/>
      <c r="D19" s="92"/>
      <c r="E19" s="118"/>
      <c r="F19" s="88"/>
      <c r="G19" s="88"/>
      <c r="H19" s="88"/>
      <c r="I19" s="92"/>
      <c r="J19" s="93"/>
      <c r="K19" s="91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IQ19" s="6" t="e">
        <f>IF(#REF!="","",#REF!)</f>
        <v>#REF!</v>
      </c>
    </row>
    <row r="20" spans="1:251" ht="12.75">
      <c r="A20" s="92"/>
      <c r="B20" s="144"/>
      <c r="C20" s="144"/>
      <c r="D20" s="92"/>
      <c r="E20" s="118"/>
      <c r="F20" s="88"/>
      <c r="G20" s="88"/>
      <c r="H20" s="88"/>
      <c r="I20" s="92"/>
      <c r="J20" s="93"/>
      <c r="K20" s="9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IQ20" s="6" t="e">
        <f>IF(#REF!="","",#REF!)</f>
        <v>#REF!</v>
      </c>
    </row>
    <row r="21" spans="1:251" ht="12.75">
      <c r="A21" s="418" t="s">
        <v>107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IQ21" s="6" t="e">
        <f>IF(#REF!="","",#REF!)</f>
        <v>#REF!</v>
      </c>
    </row>
    <row r="22" spans="1:251" ht="15">
      <c r="A22" s="117" t="s">
        <v>0</v>
      </c>
      <c r="B22" s="77"/>
      <c r="C22" s="77"/>
      <c r="D22" s="77"/>
      <c r="E22" s="83"/>
      <c r="F22" s="77"/>
      <c r="G22" s="78" t="s">
        <v>5</v>
      </c>
      <c r="H22" s="78"/>
      <c r="I22" s="83"/>
      <c r="J22" s="135"/>
      <c r="K22" s="135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IQ22" s="6" t="e">
        <f>IF(#REF!="","",#REF!)</f>
        <v>#REF!</v>
      </c>
    </row>
    <row r="23" spans="1:251" ht="15">
      <c r="A23" s="78" t="s">
        <v>700</v>
      </c>
      <c r="B23" s="77"/>
      <c r="C23" s="83"/>
      <c r="D23" s="83"/>
      <c r="E23" s="83"/>
      <c r="F23" s="77"/>
      <c r="G23" s="78" t="s">
        <v>6</v>
      </c>
      <c r="H23" s="78"/>
      <c r="I23" s="77"/>
      <c r="J23" s="135"/>
      <c r="K23" s="135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IQ23" s="6" t="e">
        <f>IF(#REF!="","",#REF!)</f>
        <v>#REF!</v>
      </c>
    </row>
    <row r="24" spans="1:251" ht="15">
      <c r="A24" s="96" t="s">
        <v>1</v>
      </c>
      <c r="B24" s="77"/>
      <c r="C24" s="77"/>
      <c r="D24" s="83"/>
      <c r="E24" s="83"/>
      <c r="F24" s="77"/>
      <c r="G24" s="78" t="s">
        <v>712</v>
      </c>
      <c r="H24" s="78"/>
      <c r="I24" s="77"/>
      <c r="J24" s="135"/>
      <c r="K24" s="135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IQ24" s="6"/>
    </row>
    <row r="25" spans="1:251" ht="15">
      <c r="A25" s="96" t="s">
        <v>2</v>
      </c>
      <c r="B25" s="78"/>
      <c r="C25" s="83"/>
      <c r="D25" s="83"/>
      <c r="E25" s="83"/>
      <c r="F25" s="77"/>
      <c r="G25" s="78" t="s">
        <v>713</v>
      </c>
      <c r="H25" s="78"/>
      <c r="I25" s="77"/>
      <c r="J25" s="135"/>
      <c r="K25" s="135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IQ25" s="6" t="e">
        <f>IF(#REF!="","",#REF!)</f>
        <v>#REF!</v>
      </c>
    </row>
    <row r="26" spans="1:251" ht="15">
      <c r="A26" s="96" t="s">
        <v>3</v>
      </c>
      <c r="B26" s="78"/>
      <c r="C26" s="83"/>
      <c r="D26" s="83"/>
      <c r="E26" s="83"/>
      <c r="F26" s="77"/>
      <c r="G26" s="78" t="s">
        <v>26</v>
      </c>
      <c r="H26" s="78"/>
      <c r="I26" s="135"/>
      <c r="J26" s="135"/>
      <c r="K26" s="135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IQ26" s="6"/>
    </row>
    <row r="27" spans="1:251" ht="15">
      <c r="A27" s="96" t="s">
        <v>4</v>
      </c>
      <c r="B27" s="77"/>
      <c r="C27" s="83"/>
      <c r="D27" s="83"/>
      <c r="E27" s="83"/>
      <c r="F27" s="77"/>
      <c r="G27" s="78" t="s">
        <v>30</v>
      </c>
      <c r="H27" s="78"/>
      <c r="I27" s="135"/>
      <c r="J27" s="135"/>
      <c r="K27" s="135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IQ27" s="6"/>
    </row>
    <row r="28" spans="1:251" ht="15">
      <c r="A28" s="78" t="s">
        <v>27</v>
      </c>
      <c r="B28" s="78"/>
      <c r="C28" s="77"/>
      <c r="D28" s="83"/>
      <c r="E28" s="83"/>
      <c r="F28" s="77"/>
      <c r="G28" s="78" t="s">
        <v>31</v>
      </c>
      <c r="H28" s="78"/>
      <c r="I28" s="135"/>
      <c r="J28" s="135"/>
      <c r="K28" s="135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IQ28" s="6"/>
    </row>
    <row r="29" spans="1:251" ht="15">
      <c r="A29" s="78" t="s">
        <v>637</v>
      </c>
      <c r="B29" s="77"/>
      <c r="C29" s="83"/>
      <c r="D29" s="83"/>
      <c r="E29" s="83"/>
      <c r="F29" s="77"/>
      <c r="G29" s="78" t="s">
        <v>25</v>
      </c>
      <c r="H29" s="77"/>
      <c r="I29" s="78"/>
      <c r="J29" s="83"/>
      <c r="K29" s="135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IQ29" s="6"/>
    </row>
    <row r="30" spans="1:251" ht="12.75">
      <c r="A30" s="77"/>
      <c r="B30" s="77"/>
      <c r="C30" s="77"/>
      <c r="D30" s="83"/>
      <c r="E30" s="77"/>
      <c r="F30" s="77"/>
      <c r="G30" s="77"/>
      <c r="H30" s="77"/>
      <c r="I30" s="77"/>
      <c r="J30" s="77"/>
      <c r="K30" s="135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IQ30" s="6"/>
    </row>
    <row r="31" spans="1:251" ht="12.75">
      <c r="A31" s="77"/>
      <c r="B31" s="78"/>
      <c r="C31" s="83"/>
      <c r="D31" s="77"/>
      <c r="E31" s="83"/>
      <c r="F31" s="77"/>
      <c r="G31" s="77"/>
      <c r="H31" s="77"/>
      <c r="I31" s="77"/>
      <c r="J31" s="77"/>
      <c r="K31" s="135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IQ31" s="6"/>
    </row>
    <row r="32" spans="1:251" ht="12.75">
      <c r="A32" s="77" t="s">
        <v>86</v>
      </c>
      <c r="B32" s="78"/>
      <c r="C32" s="83"/>
      <c r="D32" s="77"/>
      <c r="E32" s="83"/>
      <c r="F32" s="78"/>
      <c r="G32" s="77"/>
      <c r="H32" s="77"/>
      <c r="I32" s="77"/>
      <c r="J32" s="77"/>
      <c r="K32" s="135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IQ32" s="6"/>
    </row>
    <row r="33" spans="1:251" ht="12.75">
      <c r="A33" s="77"/>
      <c r="B33" s="78"/>
      <c r="C33" s="83"/>
      <c r="D33" s="83"/>
      <c r="E33" s="83"/>
      <c r="F33" s="77"/>
      <c r="G33" s="78"/>
      <c r="H33" s="83"/>
      <c r="I33" s="78"/>
      <c r="J33" s="77"/>
      <c r="K33" s="135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IQ33" s="6"/>
    </row>
    <row r="34" spans="1:251" ht="12.75">
      <c r="A34" s="418" t="s">
        <v>32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IQ34" s="6"/>
    </row>
    <row r="35" spans="1:251" ht="12.75">
      <c r="A35" s="145"/>
      <c r="B35" s="78"/>
      <c r="C35" s="83"/>
      <c r="D35" s="83"/>
      <c r="E35" s="83"/>
      <c r="F35" s="77"/>
      <c r="G35" s="78"/>
      <c r="H35" s="83"/>
      <c r="I35" s="77"/>
      <c r="J35" s="77"/>
      <c r="K35" s="135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IQ35" s="6"/>
    </row>
    <row r="36" spans="1:251" ht="15">
      <c r="A36" s="145"/>
      <c r="B36" s="77"/>
      <c r="C36" s="135" t="s">
        <v>33</v>
      </c>
      <c r="D36" s="146" t="s">
        <v>14</v>
      </c>
      <c r="E36" s="147" t="s">
        <v>714</v>
      </c>
      <c r="F36" s="180" t="s">
        <v>184</v>
      </c>
      <c r="G36" s="133" t="s">
        <v>190</v>
      </c>
      <c r="H36" s="108">
        <f>+'Theor Self Stress #1'!$F$32</f>
        <v>0</v>
      </c>
      <c r="I36" s="180" t="s">
        <v>184</v>
      </c>
      <c r="J36" s="135"/>
      <c r="K36" s="135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IQ36" s="6"/>
    </row>
    <row r="37" spans="1:251" ht="15">
      <c r="A37" s="145"/>
      <c r="B37" s="77"/>
      <c r="C37" s="135" t="s">
        <v>29</v>
      </c>
      <c r="D37" s="146"/>
      <c r="E37" s="49" t="s">
        <v>18</v>
      </c>
      <c r="F37" s="135"/>
      <c r="G37" s="77"/>
      <c r="H37" s="148"/>
      <c r="I37" s="135"/>
      <c r="J37" s="135"/>
      <c r="K37" s="135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IQ37" s="6"/>
    </row>
    <row r="38" spans="1:251" ht="15">
      <c r="A38" s="145"/>
      <c r="B38" s="77"/>
      <c r="C38" s="77"/>
      <c r="D38" s="77"/>
      <c r="E38" s="77"/>
      <c r="F38" s="77"/>
      <c r="G38" s="107" t="s">
        <v>35</v>
      </c>
      <c r="H38" s="107" t="s">
        <v>156</v>
      </c>
      <c r="I38" s="149"/>
      <c r="J38" s="135"/>
      <c r="K38" s="135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IQ38" s="6"/>
    </row>
    <row r="39" spans="1:251" ht="15.75">
      <c r="A39" s="124"/>
      <c r="B39" s="77"/>
      <c r="C39" s="77"/>
      <c r="D39" s="77"/>
      <c r="E39" s="107" t="s">
        <v>22</v>
      </c>
      <c r="F39" s="136" t="s">
        <v>23</v>
      </c>
      <c r="G39" s="126" t="s">
        <v>34</v>
      </c>
      <c r="H39" s="126" t="s">
        <v>36</v>
      </c>
      <c r="I39" s="107" t="s">
        <v>109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IQ39" s="6"/>
    </row>
    <row r="40" spans="1:251" ht="15">
      <c r="A40" s="77"/>
      <c r="B40" s="77"/>
      <c r="C40" s="154" t="s">
        <v>211</v>
      </c>
      <c r="D40" s="154" t="s">
        <v>639</v>
      </c>
      <c r="E40" s="154" t="s">
        <v>209</v>
      </c>
      <c r="F40" s="244" t="s">
        <v>185</v>
      </c>
      <c r="G40" s="149" t="s">
        <v>183</v>
      </c>
      <c r="H40" s="139" t="s">
        <v>183</v>
      </c>
      <c r="I40" s="139" t="s">
        <v>184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IQ40" s="6"/>
    </row>
    <row r="41" spans="1:251" ht="12.75">
      <c r="A41" s="77"/>
      <c r="B41" s="77"/>
      <c r="C41" s="154" t="s">
        <v>206</v>
      </c>
      <c r="D41" s="121">
        <f>+'Theor Self Stress #1'!$C$30</f>
        <v>0</v>
      </c>
      <c r="E41" s="128">
        <f>+'Theor Self Stress #1'!$I$32</f>
        <v>0</v>
      </c>
      <c r="F41" s="140">
        <f>+'Theor Self Stress #1'!$F$34</f>
        <v>0</v>
      </c>
      <c r="G41" s="129">
        <f>+'Theor Self Stress #1'!$C$32</f>
        <v>0</v>
      </c>
      <c r="H41" s="400"/>
      <c r="I41" s="150" t="e">
        <f>+(G41-H41)*$H$36/(E41*F41)</f>
        <v>#DIV/0!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IQ41" s="6"/>
    </row>
    <row r="42" spans="1:251" ht="12.75">
      <c r="A42" s="77"/>
      <c r="B42" s="77"/>
      <c r="C42" s="154" t="s">
        <v>207</v>
      </c>
      <c r="D42" s="121">
        <f>+'Theor Self Stress #2'!$C$30</f>
        <v>0</v>
      </c>
      <c r="E42" s="128">
        <f>+'Theor Self Stress #2'!$I$32</f>
        <v>0</v>
      </c>
      <c r="F42" s="140">
        <f>+'Theor Self Stress #2'!$F$34</f>
        <v>0</v>
      </c>
      <c r="G42" s="129">
        <f>+'Theor Self Stress #2'!$C$32</f>
        <v>0</v>
      </c>
      <c r="H42" s="400"/>
      <c r="I42" s="150" t="e">
        <f>+(G42-H42)*$H$36/(E42*F42)</f>
        <v>#DIV/0!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IQ42" s="6"/>
    </row>
    <row r="43" spans="1:251" ht="12.75">
      <c r="A43" s="77"/>
      <c r="B43" s="77"/>
      <c r="C43" s="103" t="s">
        <v>208</v>
      </c>
      <c r="D43" s="170">
        <f>+'Theor Self Stress #3'!C30</f>
        <v>0</v>
      </c>
      <c r="E43" s="235">
        <f>+'Theor Self Stress #3'!I32</f>
        <v>0</v>
      </c>
      <c r="F43" s="236">
        <f>+'Theor Self Stress #3'!F34</f>
        <v>0</v>
      </c>
      <c r="G43" s="237">
        <f>+'Theor Self Stress #3'!C32</f>
        <v>0</v>
      </c>
      <c r="H43" s="401"/>
      <c r="I43" s="150" t="e">
        <f>+(G43-H43)*$H$36/(E43*F43)</f>
        <v>#DIV/0!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IQ43" s="6"/>
    </row>
    <row r="44" spans="1:251" ht="12.75">
      <c r="A44" s="77"/>
      <c r="B44" s="77"/>
      <c r="C44" s="160"/>
      <c r="D44" s="239"/>
      <c r="E44" s="240"/>
      <c r="F44" s="241"/>
      <c r="G44" s="242"/>
      <c r="H44" s="242"/>
      <c r="I44" s="243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IQ44" s="6" t="e">
        <f>IF(#REF!="","",#REF!)</f>
        <v>#REF!</v>
      </c>
    </row>
    <row r="45" spans="1:251" ht="12.75">
      <c r="A45" s="418" t="s">
        <v>78</v>
      </c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IQ45" s="6" t="e">
        <f>IF(#REF!="","",#REF!)</f>
        <v>#REF!</v>
      </c>
    </row>
    <row r="46" spans="1:251" ht="12.75">
      <c r="A46" s="77"/>
      <c r="B46" s="102"/>
      <c r="C46" s="102"/>
      <c r="D46" s="102">
        <f>IF(C5="","",C5)</f>
      </c>
      <c r="E46" s="102">
        <f>IF(D5="","",D5)</f>
      </c>
      <c r="F46" s="102"/>
      <c r="G46" s="102"/>
      <c r="H46" s="102"/>
      <c r="I46" s="110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IQ46" s="6" t="e">
        <f>IF(#REF!="","",#REF!)</f>
        <v>#REF!</v>
      </c>
    </row>
    <row r="47" spans="1:251" ht="12.75">
      <c r="A47" s="77"/>
      <c r="B47" s="77"/>
      <c r="C47" s="127"/>
      <c r="D47" s="151" t="s">
        <v>81</v>
      </c>
      <c r="E47" s="151"/>
      <c r="F47" s="136" t="s">
        <v>82</v>
      </c>
      <c r="G47" s="248" t="s">
        <v>638</v>
      </c>
      <c r="H47" s="134"/>
      <c r="I47" s="107" t="s">
        <v>82</v>
      </c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IQ47" s="6" t="e">
        <f>IF(#REF!="","",#REF!)</f>
        <v>#REF!</v>
      </c>
    </row>
    <row r="48" spans="1:251" ht="15">
      <c r="A48" s="77"/>
      <c r="B48" s="77"/>
      <c r="C48" s="107" t="s">
        <v>37</v>
      </c>
      <c r="D48" s="107" t="s">
        <v>210</v>
      </c>
      <c r="E48" s="136" t="s">
        <v>38</v>
      </c>
      <c r="F48" s="152" t="s">
        <v>39</v>
      </c>
      <c r="G48" s="153" t="s">
        <v>40</v>
      </c>
      <c r="H48" s="107" t="s">
        <v>41</v>
      </c>
      <c r="I48" s="107" t="s">
        <v>42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IQ48" s="6" t="e">
        <f>IF(#REF!="","",#REF!)</f>
        <v>#REF!</v>
      </c>
    </row>
    <row r="49" spans="1:251" ht="12.75">
      <c r="A49" s="77"/>
      <c r="B49" s="154" t="s">
        <v>211</v>
      </c>
      <c r="C49" s="138" t="s">
        <v>184</v>
      </c>
      <c r="D49" s="138" t="s">
        <v>184</v>
      </c>
      <c r="E49" s="138" t="s">
        <v>184</v>
      </c>
      <c r="F49" s="247" t="s">
        <v>184</v>
      </c>
      <c r="G49" s="149" t="s">
        <v>184</v>
      </c>
      <c r="H49" s="147" t="s">
        <v>184</v>
      </c>
      <c r="I49" s="154" t="s">
        <v>184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IQ49" s="6" t="e">
        <f>IF(#REF!="","",#REF!)</f>
        <v>#REF!</v>
      </c>
    </row>
    <row r="50" spans="1:251" ht="12.75">
      <c r="A50" s="77"/>
      <c r="B50" s="154" t="s">
        <v>206</v>
      </c>
      <c r="C50" s="402"/>
      <c r="D50" s="123" t="e">
        <f>+'Theor Self Stress #1'!F47</f>
        <v>#DIV/0!</v>
      </c>
      <c r="E50" s="403"/>
      <c r="F50" s="155" t="e">
        <f>+C50+D50+E50</f>
        <v>#DIV/0!</v>
      </c>
      <c r="G50" s="405"/>
      <c r="H50" s="403"/>
      <c r="I50" s="150">
        <f>+G50+H50</f>
        <v>0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IQ50" s="6" t="e">
        <f>IF(#REF!="","",#REF!)</f>
        <v>#REF!</v>
      </c>
    </row>
    <row r="51" spans="1:28" ht="12.75">
      <c r="A51" s="77"/>
      <c r="B51" s="154" t="s">
        <v>207</v>
      </c>
      <c r="C51" s="402"/>
      <c r="D51" s="123" t="e">
        <f>+'Theor Self Stress #2'!F47</f>
        <v>#DIV/0!</v>
      </c>
      <c r="E51" s="403"/>
      <c r="F51" s="155" t="e">
        <f>+C51+D51+E51</f>
        <v>#DIV/0!</v>
      </c>
      <c r="G51" s="405"/>
      <c r="H51" s="403"/>
      <c r="I51" s="150">
        <f>+G51+H51</f>
        <v>0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12.75">
      <c r="A52" s="336"/>
      <c r="B52" s="103" t="s">
        <v>208</v>
      </c>
      <c r="C52" s="402"/>
      <c r="D52" s="245" t="e">
        <f>+'Theor Self Stress #3'!F47</f>
        <v>#DIV/0!</v>
      </c>
      <c r="E52" s="404"/>
      <c r="F52" s="155" t="e">
        <f>+C52+D52+E52</f>
        <v>#DIV/0!</v>
      </c>
      <c r="G52" s="405"/>
      <c r="H52" s="404"/>
      <c r="I52" s="150">
        <f>+G52+H52</f>
        <v>0</v>
      </c>
      <c r="J52" s="98"/>
      <c r="K52" s="9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12.75">
      <c r="A53" s="102"/>
      <c r="B53" s="240"/>
      <c r="C53" s="240"/>
      <c r="D53" s="246"/>
      <c r="E53" s="246"/>
      <c r="F53" s="246"/>
      <c r="G53" s="243"/>
      <c r="H53" s="240"/>
      <c r="I53" s="240"/>
      <c r="J53" s="219"/>
      <c r="K53" s="249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12.75">
      <c r="A54" s="418" t="s">
        <v>43</v>
      </c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15">
      <c r="A56" s="77"/>
      <c r="B56" s="77"/>
      <c r="C56" s="69" t="s">
        <v>74</v>
      </c>
      <c r="D56" s="78" t="s">
        <v>79</v>
      </c>
      <c r="E56" s="180" t="s">
        <v>184</v>
      </c>
      <c r="F56" s="122" t="s">
        <v>75</v>
      </c>
      <c r="G56" s="78" t="s">
        <v>80</v>
      </c>
      <c r="H56" s="77"/>
      <c r="I56" s="180" t="s">
        <v>184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15">
      <c r="A58" s="77"/>
      <c r="B58" s="77"/>
      <c r="C58" s="101" t="s">
        <v>108</v>
      </c>
      <c r="D58" s="136" t="s">
        <v>109</v>
      </c>
      <c r="E58" s="136" t="s">
        <v>39</v>
      </c>
      <c r="F58" s="107" t="s">
        <v>42</v>
      </c>
      <c r="G58" s="107" t="s">
        <v>44</v>
      </c>
      <c r="H58" s="107" t="s">
        <v>37</v>
      </c>
      <c r="I58" s="107" t="s">
        <v>45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12.75">
      <c r="A59" s="77"/>
      <c r="B59" s="77"/>
      <c r="C59" s="139" t="s">
        <v>212</v>
      </c>
      <c r="D59" s="139" t="s">
        <v>184</v>
      </c>
      <c r="E59" s="139" t="s">
        <v>184</v>
      </c>
      <c r="F59" s="139" t="s">
        <v>184</v>
      </c>
      <c r="G59" s="139" t="s">
        <v>184</v>
      </c>
      <c r="H59" s="139" t="s">
        <v>184</v>
      </c>
      <c r="I59" s="139" t="s">
        <v>184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12.75">
      <c r="A60" s="77"/>
      <c r="B60" s="77"/>
      <c r="C60" s="154" t="s">
        <v>206</v>
      </c>
      <c r="D60" s="157" t="e">
        <f>+I41</f>
        <v>#DIV/0!</v>
      </c>
      <c r="E60" s="157" t="e">
        <f>+F50</f>
        <v>#DIV/0!</v>
      </c>
      <c r="F60" s="157">
        <f>+I50</f>
        <v>0</v>
      </c>
      <c r="G60" s="158" t="e">
        <f>+D60+E60+F60</f>
        <v>#DIV/0!</v>
      </c>
      <c r="H60" s="123">
        <f>+C50</f>
        <v>0</v>
      </c>
      <c r="I60" s="150" t="e">
        <f>+G60-H60</f>
        <v>#DIV/0!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12.75">
      <c r="A61" s="77"/>
      <c r="B61" s="77"/>
      <c r="C61" s="154" t="s">
        <v>207</v>
      </c>
      <c r="D61" s="157" t="e">
        <f>+I42</f>
        <v>#DIV/0!</v>
      </c>
      <c r="E61" s="157" t="e">
        <f>+F51</f>
        <v>#DIV/0!</v>
      </c>
      <c r="F61" s="157">
        <f>+I51</f>
        <v>0</v>
      </c>
      <c r="G61" s="158" t="e">
        <f>+D61+E61+F61</f>
        <v>#DIV/0!</v>
      </c>
      <c r="H61" s="123">
        <f>+C51</f>
        <v>0</v>
      </c>
      <c r="I61" s="150" t="e">
        <f>+G61-H61</f>
        <v>#DIV/0!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12.75">
      <c r="A62" s="77"/>
      <c r="B62" s="77"/>
      <c r="C62" s="103" t="s">
        <v>208</v>
      </c>
      <c r="D62" s="250" t="e">
        <f>+I43</f>
        <v>#DIV/0!</v>
      </c>
      <c r="E62" s="250" t="e">
        <f>+F52</f>
        <v>#DIV/0!</v>
      </c>
      <c r="F62" s="250">
        <f>+I52</f>
        <v>0</v>
      </c>
      <c r="G62" s="251" t="e">
        <f>+D62+E62+F62</f>
        <v>#DIV/0!</v>
      </c>
      <c r="H62" s="245">
        <f>+C52</f>
        <v>0</v>
      </c>
      <c r="I62" s="238" t="e">
        <f>+G62-H62</f>
        <v>#DIV/0!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12.75">
      <c r="A63" s="77"/>
      <c r="B63" s="77"/>
      <c r="C63" s="160"/>
      <c r="D63" s="246"/>
      <c r="E63" s="246"/>
      <c r="F63" s="246"/>
      <c r="G63" s="243"/>
      <c r="H63" s="246"/>
      <c r="I63" s="243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2.75">
      <c r="A64" s="418" t="s">
        <v>46</v>
      </c>
      <c r="B64" s="419"/>
      <c r="C64" s="419"/>
      <c r="D64" s="419"/>
      <c r="E64" s="419"/>
      <c r="F64" s="419"/>
      <c r="G64" s="419"/>
      <c r="H64" s="419"/>
      <c r="I64" s="419"/>
      <c r="J64" s="419"/>
      <c r="K64" s="419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12.75">
      <c r="A65" s="14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77"/>
      <c r="M65" s="77"/>
      <c r="N65" s="77"/>
      <c r="O65" s="77" t="s">
        <v>95</v>
      </c>
      <c r="P65" s="77"/>
      <c r="Q65" s="77"/>
      <c r="R65" s="77"/>
      <c r="S65" s="77"/>
      <c r="T65" s="77"/>
      <c r="U65" s="77"/>
      <c r="V65" s="77" t="s">
        <v>94</v>
      </c>
      <c r="W65" s="77"/>
      <c r="X65" s="77"/>
      <c r="Y65" s="77"/>
      <c r="Z65" s="77"/>
      <c r="AA65" s="77"/>
      <c r="AB65" s="77"/>
    </row>
    <row r="66" spans="1:32" ht="15">
      <c r="A66" s="145"/>
      <c r="B66" s="77" t="s">
        <v>54</v>
      </c>
      <c r="C66" s="135"/>
      <c r="D66" s="135"/>
      <c r="E66" s="180" t="s">
        <v>184</v>
      </c>
      <c r="F66" s="77"/>
      <c r="G66" s="77" t="s">
        <v>55</v>
      </c>
      <c r="H66" s="135"/>
      <c r="I66" s="135"/>
      <c r="J66" s="180" t="s">
        <v>184</v>
      </c>
      <c r="K66" s="135"/>
      <c r="L66" s="77"/>
      <c r="M66" s="77"/>
      <c r="N66" s="77"/>
      <c r="O66" s="108" t="str">
        <f>+C60</f>
        <v>#1</v>
      </c>
      <c r="P66" s="108" t="e">
        <f>IF(G60="","",G60)</f>
        <v>#DIV/0!</v>
      </c>
      <c r="Q66" s="108" t="e">
        <f>IF(P66="","",INT(P66))</f>
        <v>#DIV/0!</v>
      </c>
      <c r="R66" s="156" t="e">
        <f>(P66-INT(P66))</f>
        <v>#DIV/0!</v>
      </c>
      <c r="S66" s="108" t="e">
        <f>IF(P66="","",VLOOKUP(R66,Data!$A$365:$C$395,3,TRUE))</f>
        <v>#DIV/0!</v>
      </c>
      <c r="T66" s="108" t="e">
        <f>IF(((P66-INT(P66))&gt;0.96875),(INT(P66)+1),Q66&amp;" "&amp;S66)</f>
        <v>#DIV/0!</v>
      </c>
      <c r="U66" s="77"/>
      <c r="V66" s="108" t="str">
        <f>+C60</f>
        <v>#1</v>
      </c>
      <c r="W66" s="123" t="e">
        <f>+I60</f>
        <v>#DIV/0!</v>
      </c>
      <c r="X66" s="108" t="e">
        <f>IF(W66="","",INT(W66))</f>
        <v>#DIV/0!</v>
      </c>
      <c r="Y66" s="156" t="e">
        <f>(W66-INT(W66))</f>
        <v>#DIV/0!</v>
      </c>
      <c r="Z66" s="108" t="e">
        <f>IF(W66="","",VLOOKUP(Y66,Data!$A$365:$C$395,3,TRUE))</f>
        <v>#DIV/0!</v>
      </c>
      <c r="AA66" s="108" t="e">
        <f>IF(((W66-INT(W66))&gt;0.96875),(INT(W66)+1),X66&amp;" "&amp;Z66)</f>
        <v>#DIV/0!</v>
      </c>
      <c r="AB66" s="97"/>
      <c r="AC66" s="3"/>
      <c r="AD66" s="3"/>
      <c r="AE66" s="3"/>
      <c r="AF66" s="3"/>
    </row>
    <row r="67" spans="1:32" ht="15">
      <c r="A67" s="145"/>
      <c r="B67" s="135" t="s">
        <v>47</v>
      </c>
      <c r="C67" s="135"/>
      <c r="D67" s="135"/>
      <c r="E67" s="180" t="s">
        <v>184</v>
      </c>
      <c r="F67" s="77"/>
      <c r="G67" s="135" t="s">
        <v>48</v>
      </c>
      <c r="H67" s="135"/>
      <c r="I67" s="135"/>
      <c r="J67" s="180" t="s">
        <v>184</v>
      </c>
      <c r="K67" s="135"/>
      <c r="L67" s="77"/>
      <c r="M67" s="77"/>
      <c r="N67" s="77"/>
      <c r="O67" s="108" t="str">
        <f>+C61</f>
        <v>#2</v>
      </c>
      <c r="P67" s="108" t="e">
        <f>IF(G61="","",G61)</f>
        <v>#DIV/0!</v>
      </c>
      <c r="Q67" s="108" t="e">
        <f>IF(P67="","",INT(P67))</f>
        <v>#DIV/0!</v>
      </c>
      <c r="R67" s="156" t="e">
        <f>(P67-INT(P67))</f>
        <v>#DIV/0!</v>
      </c>
      <c r="S67" s="108" t="e">
        <f>IF(P67="","",VLOOKUP(R67,Data!$A$365:$C$395,3,TRUE))</f>
        <v>#DIV/0!</v>
      </c>
      <c r="T67" s="108" t="e">
        <f>IF(((P67-INT(P67))&gt;0.96875),(INT(P67)+1),Q67&amp;" "&amp;S67)</f>
        <v>#DIV/0!</v>
      </c>
      <c r="U67" s="77"/>
      <c r="V67" s="108" t="str">
        <f>+C61</f>
        <v>#2</v>
      </c>
      <c r="W67" s="123" t="e">
        <f>+I61</f>
        <v>#DIV/0!</v>
      </c>
      <c r="X67" s="108" t="e">
        <f>IF(W67="","",INT(W67))</f>
        <v>#DIV/0!</v>
      </c>
      <c r="Y67" s="156" t="e">
        <f>(W67-INT(W67))</f>
        <v>#DIV/0!</v>
      </c>
      <c r="Z67" s="108" t="e">
        <f>IF(W67="","",VLOOKUP(Y67,Data!$A$365:$C$395,3,TRUE))</f>
        <v>#DIV/0!</v>
      </c>
      <c r="AA67" s="108" t="e">
        <f>IF(((W67-INT(W67))&gt;0.96875),(INT(W67)+1),X67&amp;" "&amp;Z67)</f>
        <v>#DIV/0!</v>
      </c>
      <c r="AB67" s="97"/>
      <c r="AC67" s="34"/>
      <c r="AD67" s="34"/>
      <c r="AE67" s="34"/>
      <c r="AF67" s="34"/>
    </row>
    <row r="68" spans="1:32" ht="12.75">
      <c r="A68" s="14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77"/>
      <c r="M68" s="77"/>
      <c r="N68" s="77"/>
      <c r="O68" s="108" t="str">
        <f>+C62</f>
        <v>#3</v>
      </c>
      <c r="P68" s="108" t="e">
        <f>IF(G62="","",G62)</f>
        <v>#DIV/0!</v>
      </c>
      <c r="Q68" s="108" t="e">
        <f>IF(P68="","",INT(P68))</f>
        <v>#DIV/0!</v>
      </c>
      <c r="R68" s="156" t="e">
        <f>(P68-INT(P68))</f>
        <v>#DIV/0!</v>
      </c>
      <c r="S68" s="108" t="e">
        <f>IF(P68="","",VLOOKUP(R68,Data!$A$365:$C$395,3,TRUE))</f>
        <v>#DIV/0!</v>
      </c>
      <c r="T68" s="108" t="e">
        <f>IF(((P68-INT(P68))&gt;0.96875),(INT(P68)+1),Q68&amp;" "&amp;S68)</f>
        <v>#DIV/0!</v>
      </c>
      <c r="U68" s="77"/>
      <c r="V68" s="108" t="str">
        <f>+C62</f>
        <v>#3</v>
      </c>
      <c r="W68" s="123" t="e">
        <f>+I62</f>
        <v>#DIV/0!</v>
      </c>
      <c r="X68" s="108" t="e">
        <f>IF(W68="","",INT(W68))</f>
        <v>#DIV/0!</v>
      </c>
      <c r="Y68" s="156" t="e">
        <f>(W68-INT(W68))</f>
        <v>#DIV/0!</v>
      </c>
      <c r="Z68" s="108" t="e">
        <f>IF(W68="","",VLOOKUP(Y68,Data!$A$365:$C$395,3,TRUE))</f>
        <v>#DIV/0!</v>
      </c>
      <c r="AA68" s="108" t="e">
        <f>IF(((W68-INT(W68))&gt;0.96875),(INT(W68)+1),X68&amp;" "&amp;Z68)</f>
        <v>#DIV/0!</v>
      </c>
      <c r="AB68" s="97"/>
      <c r="AC68" s="3"/>
      <c r="AD68" s="3"/>
      <c r="AE68" s="3"/>
      <c r="AF68" s="3"/>
    </row>
    <row r="69" spans="1:32" ht="12.75">
      <c r="A69" s="101" t="s">
        <v>108</v>
      </c>
      <c r="B69" s="162" t="s">
        <v>11</v>
      </c>
      <c r="C69" s="134"/>
      <c r="D69" s="134"/>
      <c r="E69" s="134"/>
      <c r="F69" s="95"/>
      <c r="G69" s="162" t="s">
        <v>12</v>
      </c>
      <c r="H69" s="134"/>
      <c r="I69" s="134"/>
      <c r="J69" s="134"/>
      <c r="K69" s="95"/>
      <c r="L69" s="77"/>
      <c r="M69" s="77"/>
      <c r="N69" s="77"/>
      <c r="O69" s="108"/>
      <c r="P69" s="125"/>
      <c r="Q69" s="125"/>
      <c r="R69" s="159"/>
      <c r="S69" s="125"/>
      <c r="T69" s="125"/>
      <c r="U69" s="77"/>
      <c r="V69" s="108"/>
      <c r="W69" s="123"/>
      <c r="X69" s="108"/>
      <c r="Y69" s="156"/>
      <c r="Z69" s="108"/>
      <c r="AA69" s="108"/>
      <c r="AB69" s="97"/>
      <c r="AC69" s="41"/>
      <c r="AD69" s="41"/>
      <c r="AE69" s="41"/>
      <c r="AF69" s="41"/>
    </row>
    <row r="70" spans="1:32" ht="15">
      <c r="A70" s="300" t="s">
        <v>212</v>
      </c>
      <c r="B70" s="163" t="s">
        <v>44</v>
      </c>
      <c r="C70" s="77" t="s">
        <v>53</v>
      </c>
      <c r="D70" s="77"/>
      <c r="E70" s="164" t="s">
        <v>91</v>
      </c>
      <c r="F70" s="77"/>
      <c r="G70" s="165" t="s">
        <v>58</v>
      </c>
      <c r="H70" s="77" t="s">
        <v>88</v>
      </c>
      <c r="I70" s="77"/>
      <c r="J70" s="164" t="s">
        <v>92</v>
      </c>
      <c r="K70" s="94"/>
      <c r="L70" s="77"/>
      <c r="M70" s="77"/>
      <c r="N70" s="77"/>
      <c r="O70" s="131"/>
      <c r="P70" s="160"/>
      <c r="Q70" s="160"/>
      <c r="R70" s="161"/>
      <c r="S70" s="160"/>
      <c r="T70" s="160"/>
      <c r="U70" s="77"/>
      <c r="V70" s="77"/>
      <c r="W70" s="77"/>
      <c r="X70" s="77"/>
      <c r="Y70" s="102"/>
      <c r="Z70" s="102"/>
      <c r="AA70" s="102"/>
      <c r="AB70" s="97"/>
      <c r="AC70" s="3"/>
      <c r="AD70" s="3"/>
      <c r="AE70" s="3"/>
      <c r="AF70" s="3"/>
    </row>
    <row r="71" spans="1:32" ht="15">
      <c r="A71" s="98"/>
      <c r="B71" s="166" t="s">
        <v>87</v>
      </c>
      <c r="C71" s="125" t="s">
        <v>49</v>
      </c>
      <c r="D71" s="167" t="s">
        <v>50</v>
      </c>
      <c r="E71" s="125" t="s">
        <v>51</v>
      </c>
      <c r="F71" s="168" t="s">
        <v>52</v>
      </c>
      <c r="G71" s="169" t="s">
        <v>87</v>
      </c>
      <c r="H71" s="103" t="s">
        <v>56</v>
      </c>
      <c r="I71" s="170" t="s">
        <v>57</v>
      </c>
      <c r="J71" s="125" t="s">
        <v>89</v>
      </c>
      <c r="K71" s="167" t="s">
        <v>90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102"/>
      <c r="Z71" s="102"/>
      <c r="AA71" s="102"/>
      <c r="AB71" s="97"/>
      <c r="AC71" s="3"/>
      <c r="AD71" s="3"/>
      <c r="AE71" s="3"/>
      <c r="AF71" s="3"/>
    </row>
    <row r="72" spans="1:28" ht="12.75">
      <c r="A72" s="99"/>
      <c r="B72" s="296" t="s">
        <v>184</v>
      </c>
      <c r="C72" s="138" t="s">
        <v>110</v>
      </c>
      <c r="D72" s="138" t="s">
        <v>111</v>
      </c>
      <c r="E72" s="138" t="s">
        <v>110</v>
      </c>
      <c r="F72" s="172" t="s">
        <v>111</v>
      </c>
      <c r="G72" s="296" t="s">
        <v>184</v>
      </c>
      <c r="H72" s="138" t="s">
        <v>110</v>
      </c>
      <c r="I72" s="138" t="s">
        <v>111</v>
      </c>
      <c r="J72" s="138" t="s">
        <v>110</v>
      </c>
      <c r="K72" s="138" t="s">
        <v>111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12.75">
      <c r="A73" s="154" t="s">
        <v>206</v>
      </c>
      <c r="B73" s="173" t="e">
        <f>T66</f>
        <v>#DIV/0!</v>
      </c>
      <c r="C73" s="174" t="e">
        <f>T74</f>
        <v>#DIV/0!</v>
      </c>
      <c r="D73" s="174" t="e">
        <f>T78</f>
        <v>#DIV/0!</v>
      </c>
      <c r="E73" s="174" t="e">
        <f>T82</f>
        <v>#DIV/0!</v>
      </c>
      <c r="F73" s="174" t="e">
        <f>T86</f>
        <v>#DIV/0!</v>
      </c>
      <c r="G73" s="173" t="e">
        <f>AA66</f>
        <v>#DIV/0!</v>
      </c>
      <c r="H73" s="174" t="e">
        <f>AB74</f>
        <v>#DIV/0!</v>
      </c>
      <c r="I73" s="174" t="e">
        <f>AB78</f>
        <v>#DIV/0!</v>
      </c>
      <c r="J73" s="174" t="e">
        <f>AB82</f>
        <v>#DIV/0!</v>
      </c>
      <c r="K73" s="174" t="e">
        <f>AB86</f>
        <v>#DIV/0!</v>
      </c>
      <c r="L73" s="77"/>
      <c r="M73" s="77"/>
      <c r="N73" s="77"/>
      <c r="O73" s="77" t="s">
        <v>96</v>
      </c>
      <c r="P73" s="77"/>
      <c r="Q73" s="77"/>
      <c r="R73" s="77"/>
      <c r="S73" s="77"/>
      <c r="T73" s="77"/>
      <c r="U73" s="77"/>
      <c r="V73" s="77"/>
      <c r="W73" s="77" t="s">
        <v>101</v>
      </c>
      <c r="X73" s="77"/>
      <c r="Y73" s="77"/>
      <c r="Z73" s="77"/>
      <c r="AA73" s="77"/>
      <c r="AB73" s="77"/>
    </row>
    <row r="74" spans="1:28" ht="12.75">
      <c r="A74" s="154" t="s">
        <v>207</v>
      </c>
      <c r="B74" s="173" t="e">
        <f>T67</f>
        <v>#DIV/0!</v>
      </c>
      <c r="C74" s="174" t="e">
        <f>T75</f>
        <v>#DIV/0!</v>
      </c>
      <c r="D74" s="174" t="e">
        <f>T79</f>
        <v>#DIV/0!</v>
      </c>
      <c r="E74" s="174" t="e">
        <f>T83</f>
        <v>#DIV/0!</v>
      </c>
      <c r="F74" s="174" t="e">
        <f>T87</f>
        <v>#DIV/0!</v>
      </c>
      <c r="G74" s="173" t="e">
        <f>AA67</f>
        <v>#DIV/0!</v>
      </c>
      <c r="H74" s="174" t="e">
        <f>AB75</f>
        <v>#DIV/0!</v>
      </c>
      <c r="I74" s="174" t="e">
        <f>AB79</f>
        <v>#DIV/0!</v>
      </c>
      <c r="J74" s="174" t="e">
        <f>AB83</f>
        <v>#DIV/0!</v>
      </c>
      <c r="K74" s="174" t="e">
        <f>AB87</f>
        <v>#DIV/0!</v>
      </c>
      <c r="L74" s="77"/>
      <c r="M74" s="77"/>
      <c r="N74" s="77" t="s">
        <v>97</v>
      </c>
      <c r="O74" s="108" t="str">
        <f>+C60</f>
        <v>#1</v>
      </c>
      <c r="P74" s="108" t="e">
        <f>+G60*0.97</f>
        <v>#DIV/0!</v>
      </c>
      <c r="Q74" s="108" t="e">
        <f>IF(P74="","",INT(P74))</f>
        <v>#DIV/0!</v>
      </c>
      <c r="R74" s="156" t="e">
        <f aca="true" t="shared" si="0" ref="R74:R82">(P74-INT(P74))</f>
        <v>#DIV/0!</v>
      </c>
      <c r="S74" s="108" t="e">
        <f>IF(P74="","",VLOOKUP(R74,Data!$A$365:$C$395,3,TRUE))</f>
        <v>#DIV/0!</v>
      </c>
      <c r="T74" s="108" t="e">
        <f aca="true" t="shared" si="1" ref="T74:T82">IF(((P74-INT(P74))&gt;0.96875),(INT(P74)+1),Q74&amp;" "&amp;S74)</f>
        <v>#DIV/0!</v>
      </c>
      <c r="U74" s="77"/>
      <c r="V74" s="77" t="s">
        <v>97</v>
      </c>
      <c r="W74" s="108" t="str">
        <f>+C60</f>
        <v>#1</v>
      </c>
      <c r="X74" s="108" t="e">
        <f>+I60*0.97</f>
        <v>#DIV/0!</v>
      </c>
      <c r="Y74" s="108" t="e">
        <f>IF(X74="","",INT(X74))</f>
        <v>#DIV/0!</v>
      </c>
      <c r="Z74" s="156" t="e">
        <f>(X74-INT(X74))</f>
        <v>#DIV/0!</v>
      </c>
      <c r="AA74" s="108" t="e">
        <f>IF(X74="","",VLOOKUP(Z74,Data!$A$365:$C$395,3,TRUE))</f>
        <v>#DIV/0!</v>
      </c>
      <c r="AB74" s="108" t="e">
        <f>IF(((X74-INT(X74))&gt;0.96875),(INT(X74)+1),Y74&amp;" "&amp;AA74)</f>
        <v>#DIV/0!</v>
      </c>
    </row>
    <row r="75" spans="1:28" ht="12.75">
      <c r="A75" s="103" t="s">
        <v>208</v>
      </c>
      <c r="B75" s="297" t="e">
        <f>T68</f>
        <v>#DIV/0!</v>
      </c>
      <c r="C75" s="174" t="e">
        <f>T76</f>
        <v>#DIV/0!</v>
      </c>
      <c r="D75" s="174" t="e">
        <f>T80</f>
        <v>#DIV/0!</v>
      </c>
      <c r="E75" s="174" t="e">
        <f>T84</f>
        <v>#DIV/0!</v>
      </c>
      <c r="F75" s="174" t="e">
        <f>T88</f>
        <v>#DIV/0!</v>
      </c>
      <c r="G75" s="173" t="e">
        <f>AA68</f>
        <v>#DIV/0!</v>
      </c>
      <c r="H75" s="174" t="e">
        <f>AB76</f>
        <v>#DIV/0!</v>
      </c>
      <c r="I75" s="174" t="e">
        <f>AB80</f>
        <v>#DIV/0!</v>
      </c>
      <c r="J75" s="174" t="e">
        <f>AB84</f>
        <v>#DIV/0!</v>
      </c>
      <c r="K75" s="174" t="e">
        <f>AB88</f>
        <v>#DIV/0!</v>
      </c>
      <c r="L75" s="77"/>
      <c r="M75" s="77"/>
      <c r="N75" s="77"/>
      <c r="O75" s="108" t="str">
        <f>+C61</f>
        <v>#2</v>
      </c>
      <c r="P75" s="108" t="e">
        <f>+G61*0.97</f>
        <v>#DIV/0!</v>
      </c>
      <c r="Q75" s="108" t="e">
        <f aca="true" t="shared" si="2" ref="Q75:Q88">IF(P75="","",INT(P75))</f>
        <v>#DIV/0!</v>
      </c>
      <c r="R75" s="156" t="e">
        <f t="shared" si="0"/>
        <v>#DIV/0!</v>
      </c>
      <c r="S75" s="108" t="e">
        <f>IF(P75="","",VLOOKUP(R75,Data!$A$365:$C$395,3,TRUE))</f>
        <v>#DIV/0!</v>
      </c>
      <c r="T75" s="108" t="e">
        <f t="shared" si="1"/>
        <v>#DIV/0!</v>
      </c>
      <c r="U75" s="77"/>
      <c r="V75" s="77"/>
      <c r="W75" s="108" t="str">
        <f>+C61</f>
        <v>#2</v>
      </c>
      <c r="X75" s="108" t="e">
        <f>+I61*0.97</f>
        <v>#DIV/0!</v>
      </c>
      <c r="Y75" s="108" t="e">
        <f aca="true" t="shared" si="3" ref="Y75:Y88">IF(X75="","",INT(X75))</f>
        <v>#DIV/0!</v>
      </c>
      <c r="Z75" s="156" t="e">
        <f aca="true" t="shared" si="4" ref="Z75:Z80">(X75-INT(X75))</f>
        <v>#DIV/0!</v>
      </c>
      <c r="AA75" s="108" t="e">
        <f>IF(X75="","",VLOOKUP(Z75,Data!$A$365:$C$395,3,TRUE))</f>
        <v>#DIV/0!</v>
      </c>
      <c r="AB75" s="108" t="e">
        <f aca="true" t="shared" si="5" ref="AB75:AB80">IF(((X75-INT(X75))&gt;0.96875),(INT(X75)+1),Y75&amp;" "&amp;AA75)</f>
        <v>#DIV/0!</v>
      </c>
    </row>
    <row r="76" spans="1:28" ht="12.75">
      <c r="A76" s="160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77"/>
      <c r="M76" s="77"/>
      <c r="N76" s="77"/>
      <c r="O76" s="108" t="str">
        <f>+C62</f>
        <v>#3</v>
      </c>
      <c r="P76" s="108" t="e">
        <f>+G62*0.97</f>
        <v>#DIV/0!</v>
      </c>
      <c r="Q76" s="108" t="e">
        <f t="shared" si="2"/>
        <v>#DIV/0!</v>
      </c>
      <c r="R76" s="156" t="e">
        <f t="shared" si="0"/>
        <v>#DIV/0!</v>
      </c>
      <c r="S76" s="108" t="e">
        <f>IF(P76="","",VLOOKUP(R76,Data!$A$365:$C$395,3,TRUE))</f>
        <v>#DIV/0!</v>
      </c>
      <c r="T76" s="108" t="e">
        <f t="shared" si="1"/>
        <v>#DIV/0!</v>
      </c>
      <c r="U76" s="77"/>
      <c r="V76" s="77"/>
      <c r="W76" s="108" t="str">
        <f>+C62</f>
        <v>#3</v>
      </c>
      <c r="X76" s="108" t="e">
        <f>+I62*0.97</f>
        <v>#DIV/0!</v>
      </c>
      <c r="Y76" s="108" t="e">
        <f t="shared" si="3"/>
        <v>#DIV/0!</v>
      </c>
      <c r="Z76" s="156" t="e">
        <f t="shared" si="4"/>
        <v>#DIV/0!</v>
      </c>
      <c r="AA76" s="108" t="e">
        <f>IF(X76="","",VLOOKUP(Z76,Data!$A$365:$C$395,3,TRUE))</f>
        <v>#DIV/0!</v>
      </c>
      <c r="AB76" s="108" t="e">
        <f t="shared" si="5"/>
        <v>#DIV/0!</v>
      </c>
    </row>
    <row r="77" spans="1:28" ht="12.75">
      <c r="A77" s="146" t="s">
        <v>103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77"/>
      <c r="M77" s="77"/>
      <c r="N77" s="77"/>
      <c r="O77" s="108"/>
      <c r="P77" s="108"/>
      <c r="Q77" s="108"/>
      <c r="R77" s="156"/>
      <c r="S77" s="108"/>
      <c r="T77" s="108"/>
      <c r="U77" s="77"/>
      <c r="V77" s="77"/>
      <c r="W77" s="108"/>
      <c r="X77" s="108"/>
      <c r="Y77" s="108"/>
      <c r="Z77" s="156"/>
      <c r="AA77" s="108"/>
      <c r="AB77" s="108"/>
    </row>
    <row r="78" spans="1:28" ht="12.75">
      <c r="A78" s="77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77"/>
      <c r="M78" s="77"/>
      <c r="N78" s="77" t="s">
        <v>98</v>
      </c>
      <c r="O78" s="108" t="str">
        <f>+C60</f>
        <v>#1</v>
      </c>
      <c r="P78" s="108" t="e">
        <f>+G60*1.03</f>
        <v>#DIV/0!</v>
      </c>
      <c r="Q78" s="108" t="e">
        <f t="shared" si="2"/>
        <v>#DIV/0!</v>
      </c>
      <c r="R78" s="156" t="e">
        <f t="shared" si="0"/>
        <v>#DIV/0!</v>
      </c>
      <c r="S78" s="108" t="e">
        <f>IF(P78="","",VLOOKUP(R78,Data!$A$365:$C$395,3,TRUE))</f>
        <v>#DIV/0!</v>
      </c>
      <c r="T78" s="108" t="e">
        <f t="shared" si="1"/>
        <v>#DIV/0!</v>
      </c>
      <c r="U78" s="77"/>
      <c r="V78" s="77" t="s">
        <v>98</v>
      </c>
      <c r="W78" s="108" t="str">
        <f>+C60</f>
        <v>#1</v>
      </c>
      <c r="X78" s="108" t="e">
        <f>+I60*1.03</f>
        <v>#DIV/0!</v>
      </c>
      <c r="Y78" s="108" t="e">
        <f t="shared" si="3"/>
        <v>#DIV/0!</v>
      </c>
      <c r="Z78" s="156" t="e">
        <f t="shared" si="4"/>
        <v>#DIV/0!</v>
      </c>
      <c r="AA78" s="108" t="e">
        <f>IF(X78="","",VLOOKUP(Z78,Data!$A$365:$C$395,3,TRUE))</f>
        <v>#DIV/0!</v>
      </c>
      <c r="AB78" s="108" t="e">
        <f t="shared" si="5"/>
        <v>#DIV/0!</v>
      </c>
    </row>
    <row r="79" spans="1:2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77"/>
      <c r="M79" s="77"/>
      <c r="N79" s="77"/>
      <c r="O79" s="108" t="str">
        <f>+C61</f>
        <v>#2</v>
      </c>
      <c r="P79" s="108" t="e">
        <f>+G61*1.03</f>
        <v>#DIV/0!</v>
      </c>
      <c r="Q79" s="108" t="e">
        <f t="shared" si="2"/>
        <v>#DIV/0!</v>
      </c>
      <c r="R79" s="156" t="e">
        <f t="shared" si="0"/>
        <v>#DIV/0!</v>
      </c>
      <c r="S79" s="108" t="e">
        <f>IF(P79="","",VLOOKUP(R79,Data!$A$365:$C$395,3,TRUE))</f>
        <v>#DIV/0!</v>
      </c>
      <c r="T79" s="108" t="e">
        <f t="shared" si="1"/>
        <v>#DIV/0!</v>
      </c>
      <c r="U79" s="77"/>
      <c r="V79" s="77"/>
      <c r="W79" s="108" t="str">
        <f>+C61</f>
        <v>#2</v>
      </c>
      <c r="X79" s="108" t="e">
        <f>+I61*1.03</f>
        <v>#DIV/0!</v>
      </c>
      <c r="Y79" s="108" t="e">
        <f t="shared" si="3"/>
        <v>#DIV/0!</v>
      </c>
      <c r="Z79" s="156" t="e">
        <f t="shared" si="4"/>
        <v>#DIV/0!</v>
      </c>
      <c r="AA79" s="108" t="e">
        <f>IF(X79="","",VLOOKUP(Z79,Data!$A$365:$C$395,3,TRUE))</f>
        <v>#DIV/0!</v>
      </c>
      <c r="AB79" s="108" t="e">
        <f t="shared" si="5"/>
        <v>#DIV/0!</v>
      </c>
    </row>
    <row r="80" spans="1:28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108" t="str">
        <f>+C62</f>
        <v>#3</v>
      </c>
      <c r="P80" s="108" t="e">
        <f>+G62*1.03</f>
        <v>#DIV/0!</v>
      </c>
      <c r="Q80" s="108" t="e">
        <f t="shared" si="2"/>
        <v>#DIV/0!</v>
      </c>
      <c r="R80" s="156" t="e">
        <f t="shared" si="0"/>
        <v>#DIV/0!</v>
      </c>
      <c r="S80" s="108" t="e">
        <f>IF(P80="","",VLOOKUP(R80,Data!$A$365:$C$395,3,TRUE))</f>
        <v>#DIV/0!</v>
      </c>
      <c r="T80" s="108" t="e">
        <f t="shared" si="1"/>
        <v>#DIV/0!</v>
      </c>
      <c r="U80" s="77"/>
      <c r="V80" s="77"/>
      <c r="W80" s="108" t="str">
        <f>+C62</f>
        <v>#3</v>
      </c>
      <c r="X80" s="108" t="e">
        <f>+I62*1.03</f>
        <v>#DIV/0!</v>
      </c>
      <c r="Y80" s="108" t="e">
        <f t="shared" si="3"/>
        <v>#DIV/0!</v>
      </c>
      <c r="Z80" s="156" t="e">
        <f t="shared" si="4"/>
        <v>#DIV/0!</v>
      </c>
      <c r="AA80" s="108" t="e">
        <f>IF(X80="","",VLOOKUP(Z80,Data!$A$365:$C$395,3,TRUE))</f>
        <v>#DIV/0!</v>
      </c>
      <c r="AB80" s="108" t="e">
        <f t="shared" si="5"/>
        <v>#DIV/0!</v>
      </c>
    </row>
    <row r="81" spans="1:28" ht="12.75">
      <c r="A81" s="77"/>
      <c r="B81" s="77"/>
      <c r="C81" s="77"/>
      <c r="D81" s="77"/>
      <c r="E81" s="77"/>
      <c r="F81" s="177" t="s">
        <v>16</v>
      </c>
      <c r="G81" s="350">
        <f>+'Theor Self Stress #1'!G53</f>
        <v>0</v>
      </c>
      <c r="H81" s="351"/>
      <c r="I81" s="352"/>
      <c r="J81" s="77"/>
      <c r="K81" s="77"/>
      <c r="L81" s="77"/>
      <c r="M81" s="77"/>
      <c r="N81" s="77"/>
      <c r="O81" s="108"/>
      <c r="P81" s="108"/>
      <c r="Q81" s="108"/>
      <c r="R81" s="156"/>
      <c r="S81" s="108"/>
      <c r="T81" s="108"/>
      <c r="U81" s="77"/>
      <c r="V81" s="77"/>
      <c r="W81" s="108"/>
      <c r="X81" s="108"/>
      <c r="Y81" s="108"/>
      <c r="Z81" s="156"/>
      <c r="AA81" s="108"/>
      <c r="AB81" s="108"/>
    </row>
    <row r="82" spans="12:28" ht="12.75">
      <c r="L82" s="77"/>
      <c r="M82" s="77"/>
      <c r="N82" s="77" t="s">
        <v>99</v>
      </c>
      <c r="O82" s="108" t="str">
        <f>+C60</f>
        <v>#1</v>
      </c>
      <c r="P82" s="108" t="e">
        <f>+G60*0.95</f>
        <v>#DIV/0!</v>
      </c>
      <c r="Q82" s="108" t="e">
        <f>IF(P82="","",INT(P82))</f>
        <v>#DIV/0!</v>
      </c>
      <c r="R82" s="156" t="e">
        <f t="shared" si="0"/>
        <v>#DIV/0!</v>
      </c>
      <c r="S82" s="108" t="e">
        <f>IF(P82="","",VLOOKUP(R82,Data!$A$365:$C$395,3,TRUE))</f>
        <v>#DIV/0!</v>
      </c>
      <c r="T82" s="108" t="e">
        <f t="shared" si="1"/>
        <v>#DIV/0!</v>
      </c>
      <c r="U82" s="77"/>
      <c r="V82" s="77" t="s">
        <v>99</v>
      </c>
      <c r="W82" s="108" t="str">
        <f>+C60</f>
        <v>#1</v>
      </c>
      <c r="X82" s="108" t="e">
        <f>+I60*0.95</f>
        <v>#DIV/0!</v>
      </c>
      <c r="Y82" s="108" t="e">
        <f>IF(X82="","",INT(X82))</f>
        <v>#DIV/0!</v>
      </c>
      <c r="Z82" s="156" t="e">
        <f>(X82-INT(X82))</f>
        <v>#DIV/0!</v>
      </c>
      <c r="AA82" s="108" t="e">
        <f>IF(X82="","",VLOOKUP(Z82,Data!$A$365:$C$395,3,TRUE))</f>
        <v>#DIV/0!</v>
      </c>
      <c r="AB82" s="108" t="e">
        <f>IF(((X82-INT(X82))&gt;0.96875),(INT(X82)+1),Y82&amp;" "&amp;AA82)</f>
        <v>#DIV/0!</v>
      </c>
    </row>
    <row r="83" spans="12:28" ht="12.75">
      <c r="L83" s="77"/>
      <c r="M83" s="77"/>
      <c r="N83" s="77"/>
      <c r="O83" s="108" t="str">
        <f>+C61</f>
        <v>#2</v>
      </c>
      <c r="P83" s="108" t="e">
        <f>+G61*0.95</f>
        <v>#DIV/0!</v>
      </c>
      <c r="Q83" s="108" t="e">
        <f t="shared" si="2"/>
        <v>#DIV/0!</v>
      </c>
      <c r="R83" s="156" t="e">
        <f aca="true" t="shared" si="6" ref="R83:R88">(P83-INT(P83))</f>
        <v>#DIV/0!</v>
      </c>
      <c r="S83" s="108" t="e">
        <f>IF(P83="","",VLOOKUP(R83,Data!$A$365:$C$395,3,TRUE))</f>
        <v>#DIV/0!</v>
      </c>
      <c r="T83" s="108" t="e">
        <f aca="true" t="shared" si="7" ref="T83:T88">IF(((P83-INT(P83))&gt;0.96875),(INT(P83)+1),Q83&amp;" "&amp;S83)</f>
        <v>#DIV/0!</v>
      </c>
      <c r="U83" s="77"/>
      <c r="V83" s="77"/>
      <c r="W83" s="108" t="str">
        <f>+C61</f>
        <v>#2</v>
      </c>
      <c r="X83" s="108" t="e">
        <f>+I61*0.95</f>
        <v>#DIV/0!</v>
      </c>
      <c r="Y83" s="108" t="e">
        <f t="shared" si="3"/>
        <v>#DIV/0!</v>
      </c>
      <c r="Z83" s="156" t="e">
        <f aca="true" t="shared" si="8" ref="Z83:Z88">(X83-INT(X83))</f>
        <v>#DIV/0!</v>
      </c>
      <c r="AA83" s="108" t="e">
        <f>IF(X83="","",VLOOKUP(Z83,Data!$A$365:$C$395,3,TRUE))</f>
        <v>#DIV/0!</v>
      </c>
      <c r="AB83" s="108" t="e">
        <f aca="true" t="shared" si="9" ref="AB83:AB88">IF(((X83-INT(X83))&gt;0.96875),(INT(X83)+1),Y83&amp;" "&amp;AA83)</f>
        <v>#DIV/0!</v>
      </c>
    </row>
    <row r="84" spans="12:28" ht="12.75">
      <c r="L84" s="77"/>
      <c r="M84" s="77"/>
      <c r="N84" s="77"/>
      <c r="O84" s="108" t="str">
        <f>+C62</f>
        <v>#3</v>
      </c>
      <c r="P84" s="108" t="e">
        <f>+G62*0.95</f>
        <v>#DIV/0!</v>
      </c>
      <c r="Q84" s="108" t="e">
        <f t="shared" si="2"/>
        <v>#DIV/0!</v>
      </c>
      <c r="R84" s="156" t="e">
        <f t="shared" si="6"/>
        <v>#DIV/0!</v>
      </c>
      <c r="S84" s="108" t="e">
        <f>IF(P84="","",VLOOKUP(R84,Data!$A$365:$C$395,3,TRUE))</f>
        <v>#DIV/0!</v>
      </c>
      <c r="T84" s="108" t="e">
        <f t="shared" si="7"/>
        <v>#DIV/0!</v>
      </c>
      <c r="U84" s="77"/>
      <c r="V84" s="77"/>
      <c r="W84" s="108" t="str">
        <f>+C62</f>
        <v>#3</v>
      </c>
      <c r="X84" s="108" t="e">
        <f>+I62*0.95</f>
        <v>#DIV/0!</v>
      </c>
      <c r="Y84" s="108" t="e">
        <f t="shared" si="3"/>
        <v>#DIV/0!</v>
      </c>
      <c r="Z84" s="156" t="e">
        <f t="shared" si="8"/>
        <v>#DIV/0!</v>
      </c>
      <c r="AA84" s="108" t="e">
        <f>IF(X84="","",VLOOKUP(Z84,Data!$A$365:$C$395,3,TRUE))</f>
        <v>#DIV/0!</v>
      </c>
      <c r="AB84" s="108" t="e">
        <f t="shared" si="9"/>
        <v>#DIV/0!</v>
      </c>
    </row>
    <row r="85" spans="12:28" ht="12.75">
      <c r="L85" s="77"/>
      <c r="M85" s="77"/>
      <c r="N85" s="77"/>
      <c r="O85" s="108"/>
      <c r="P85" s="108"/>
      <c r="Q85" s="108"/>
      <c r="R85" s="156"/>
      <c r="S85" s="108"/>
      <c r="T85" s="108"/>
      <c r="U85" s="77"/>
      <c r="V85" s="77"/>
      <c r="W85" s="108"/>
      <c r="X85" s="108"/>
      <c r="Y85" s="108"/>
      <c r="Z85" s="156"/>
      <c r="AA85" s="108"/>
      <c r="AB85" s="108"/>
    </row>
    <row r="86" spans="12:28" ht="12.75">
      <c r="L86" s="77"/>
      <c r="M86" s="77"/>
      <c r="N86" s="77" t="s">
        <v>100</v>
      </c>
      <c r="O86" s="108" t="str">
        <f>+C60</f>
        <v>#1</v>
      </c>
      <c r="P86" s="108" t="e">
        <f>+G60*1.05</f>
        <v>#DIV/0!</v>
      </c>
      <c r="Q86" s="108" t="e">
        <f t="shared" si="2"/>
        <v>#DIV/0!</v>
      </c>
      <c r="R86" s="156" t="e">
        <f t="shared" si="6"/>
        <v>#DIV/0!</v>
      </c>
      <c r="S86" s="108" t="e">
        <f>IF(P86="","",VLOOKUP(R86,Data!$A$365:$C$395,3,TRUE))</f>
        <v>#DIV/0!</v>
      </c>
      <c r="T86" s="108" t="e">
        <f t="shared" si="7"/>
        <v>#DIV/0!</v>
      </c>
      <c r="U86" s="77"/>
      <c r="V86" s="77" t="s">
        <v>100</v>
      </c>
      <c r="W86" s="108" t="str">
        <f>+C60</f>
        <v>#1</v>
      </c>
      <c r="X86" s="108" t="e">
        <f>+I60*1.05</f>
        <v>#DIV/0!</v>
      </c>
      <c r="Y86" s="108" t="e">
        <f t="shared" si="3"/>
        <v>#DIV/0!</v>
      </c>
      <c r="Z86" s="156" t="e">
        <f t="shared" si="8"/>
        <v>#DIV/0!</v>
      </c>
      <c r="AA86" s="108" t="e">
        <f>IF(X86="","",VLOOKUP(Z86,Data!$A$365:$C$395,3,TRUE))</f>
        <v>#DIV/0!</v>
      </c>
      <c r="AB86" s="108" t="e">
        <f t="shared" si="9"/>
        <v>#DIV/0!</v>
      </c>
    </row>
    <row r="87" spans="14:28" ht="12.75">
      <c r="N87" s="77"/>
      <c r="O87" s="108" t="str">
        <f>+C61</f>
        <v>#2</v>
      </c>
      <c r="P87" s="108" t="e">
        <f>+G61*1.05</f>
        <v>#DIV/0!</v>
      </c>
      <c r="Q87" s="108" t="e">
        <f t="shared" si="2"/>
        <v>#DIV/0!</v>
      </c>
      <c r="R87" s="156" t="e">
        <f t="shared" si="6"/>
        <v>#DIV/0!</v>
      </c>
      <c r="S87" s="108" t="e">
        <f>IF(P87="","",VLOOKUP(R87,Data!$A$365:$C$395,3,TRUE))</f>
        <v>#DIV/0!</v>
      </c>
      <c r="T87" s="108" t="e">
        <f t="shared" si="7"/>
        <v>#DIV/0!</v>
      </c>
      <c r="U87" s="77"/>
      <c r="V87" s="77"/>
      <c r="W87" s="108" t="str">
        <f>+C61</f>
        <v>#2</v>
      </c>
      <c r="X87" s="108" t="e">
        <f>+I61*1.05</f>
        <v>#DIV/0!</v>
      </c>
      <c r="Y87" s="108" t="e">
        <f t="shared" si="3"/>
        <v>#DIV/0!</v>
      </c>
      <c r="Z87" s="156" t="e">
        <f t="shared" si="8"/>
        <v>#DIV/0!</v>
      </c>
      <c r="AA87" s="108" t="e">
        <f>IF(X87="","",VLOOKUP(Z87,Data!$A$365:$C$395,3,TRUE))</f>
        <v>#DIV/0!</v>
      </c>
      <c r="AB87" s="108" t="e">
        <f t="shared" si="9"/>
        <v>#DIV/0!</v>
      </c>
    </row>
    <row r="88" spans="12:28" ht="12.75">
      <c r="L88" s="77"/>
      <c r="M88" s="77"/>
      <c r="N88" s="77"/>
      <c r="O88" s="108" t="str">
        <f>+C62</f>
        <v>#3</v>
      </c>
      <c r="P88" s="108" t="e">
        <f>+G62*1.05</f>
        <v>#DIV/0!</v>
      </c>
      <c r="Q88" s="108" t="e">
        <f t="shared" si="2"/>
        <v>#DIV/0!</v>
      </c>
      <c r="R88" s="156" t="e">
        <f t="shared" si="6"/>
        <v>#DIV/0!</v>
      </c>
      <c r="S88" s="108" t="e">
        <f>IF(P88="","",VLOOKUP(R88,Data!$A$365:$C$395,3,TRUE))</f>
        <v>#DIV/0!</v>
      </c>
      <c r="T88" s="108" t="e">
        <f t="shared" si="7"/>
        <v>#DIV/0!</v>
      </c>
      <c r="U88" s="77"/>
      <c r="V88" s="77"/>
      <c r="W88" s="108" t="str">
        <f>+C62</f>
        <v>#3</v>
      </c>
      <c r="X88" s="108" t="e">
        <f>+I62*1.05</f>
        <v>#DIV/0!</v>
      </c>
      <c r="Y88" s="108" t="e">
        <f t="shared" si="3"/>
        <v>#DIV/0!</v>
      </c>
      <c r="Z88" s="156" t="e">
        <f t="shared" si="8"/>
        <v>#DIV/0!</v>
      </c>
      <c r="AA88" s="108" t="e">
        <f>IF(X88="","",VLOOKUP(Z88,Data!$A$365:$C$395,3,TRUE))</f>
        <v>#DIV/0!</v>
      </c>
      <c r="AB88" s="108" t="e">
        <f t="shared" si="9"/>
        <v>#DIV/0!</v>
      </c>
    </row>
    <row r="89" spans="12:28" ht="12.75">
      <c r="L89" s="77"/>
      <c r="M89" s="77"/>
      <c r="N89" s="77"/>
      <c r="O89" s="108"/>
      <c r="P89" s="108"/>
      <c r="Q89" s="108"/>
      <c r="R89" s="156"/>
      <c r="S89" s="108"/>
      <c r="T89" s="108"/>
      <c r="U89" s="77"/>
      <c r="V89" s="77"/>
      <c r="W89" s="108"/>
      <c r="X89" s="108"/>
      <c r="Y89" s="108"/>
      <c r="Z89" s="156"/>
      <c r="AA89" s="108"/>
      <c r="AB89" s="108"/>
    </row>
    <row r="90" spans="12:28" ht="12.75">
      <c r="L90" s="77"/>
      <c r="M90" s="175"/>
      <c r="N90" s="77"/>
      <c r="O90" s="100"/>
      <c r="P90" s="176"/>
      <c r="Q90" s="176"/>
      <c r="R90" s="176"/>
      <c r="S90" s="176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12.75">
      <c r="A91" s="178"/>
      <c r="B91" s="1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2:28" ht="12.75"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</sheetData>
  <sheetProtection sheet="1" objects="1"/>
  <mergeCells count="10">
    <mergeCell ref="A64:K64"/>
    <mergeCell ref="A1:C1"/>
    <mergeCell ref="A8:K8"/>
    <mergeCell ref="A9:K9"/>
    <mergeCell ref="A10:K10"/>
    <mergeCell ref="A11:K11"/>
    <mergeCell ref="A21:K21"/>
    <mergeCell ref="A34:K34"/>
    <mergeCell ref="A45:K45"/>
    <mergeCell ref="A54:K54"/>
  </mergeCells>
  <printOptions horizontalCentered="1"/>
  <pageMargins left="0.5" right="0.5" top="0.5" bottom="0.5" header="0" footer="0"/>
  <pageSetup fitToHeight="1" fitToWidth="1" horizontalDpi="600" verticalDpi="600" orientation="portrait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IQ8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13.8515625" style="0" customWidth="1"/>
    <col min="3" max="3" width="14.28125" style="0" customWidth="1"/>
    <col min="4" max="4" width="15.00390625" style="0" customWidth="1"/>
    <col min="5" max="5" width="11.28125" style="0" customWidth="1"/>
    <col min="6" max="6" width="14.421875" style="0" customWidth="1"/>
    <col min="7" max="7" width="11.7109375" style="0" customWidth="1"/>
    <col min="8" max="8" width="13.421875" style="0" customWidth="1"/>
    <col min="9" max="9" width="12.7109375" style="0" customWidth="1"/>
    <col min="10" max="10" width="11.140625" style="0" customWidth="1"/>
  </cols>
  <sheetData>
    <row r="1" spans="1:251" ht="12.75">
      <c r="A1" s="412" t="s">
        <v>13</v>
      </c>
      <c r="B1" s="413"/>
      <c r="C1" s="413"/>
      <c r="D1" s="97"/>
      <c r="E1" s="97"/>
      <c r="F1" s="97"/>
      <c r="G1" s="97"/>
      <c r="H1" s="97"/>
      <c r="I1" s="97"/>
      <c r="J1" s="97"/>
      <c r="K1" s="77"/>
      <c r="IQ1" s="6" t="e">
        <f>IF(#REF!="","",#REF!)</f>
        <v>#REF!</v>
      </c>
    </row>
    <row r="2" spans="1:251" ht="12.75">
      <c r="A2" s="340"/>
      <c r="B2" s="341"/>
      <c r="C2" s="341"/>
      <c r="D2" s="97"/>
      <c r="E2" s="97"/>
      <c r="F2" s="97"/>
      <c r="G2" s="97"/>
      <c r="H2" s="97"/>
      <c r="I2" s="97"/>
      <c r="J2" s="97"/>
      <c r="K2" s="77"/>
      <c r="IQ2" s="6"/>
    </row>
    <row r="3" spans="1:251" ht="12.75">
      <c r="A3" s="340"/>
      <c r="B3" s="341"/>
      <c r="C3" s="341"/>
      <c r="D3" s="97"/>
      <c r="E3" s="97"/>
      <c r="F3" s="97"/>
      <c r="G3" s="97"/>
      <c r="H3" s="97"/>
      <c r="I3" s="97"/>
      <c r="J3" s="97"/>
      <c r="K3" s="77"/>
      <c r="IQ3" s="6"/>
    </row>
    <row r="4" spans="1:251" ht="12.75">
      <c r="A4" s="340"/>
      <c r="B4" s="341"/>
      <c r="C4" s="341"/>
      <c r="D4" s="97"/>
      <c r="E4" s="97"/>
      <c r="F4" s="97"/>
      <c r="G4" s="97"/>
      <c r="H4" s="97"/>
      <c r="I4" s="97"/>
      <c r="J4" s="97"/>
      <c r="K4" s="77"/>
      <c r="IQ4" s="6"/>
    </row>
    <row r="5" spans="1:251" ht="12.75">
      <c r="A5" s="97"/>
      <c r="B5" s="102"/>
      <c r="C5" s="102"/>
      <c r="D5" s="102"/>
      <c r="E5" s="102"/>
      <c r="F5" s="102"/>
      <c r="G5" s="102"/>
      <c r="H5" s="102"/>
      <c r="I5" s="102"/>
      <c r="J5" s="97"/>
      <c r="K5" s="77"/>
      <c r="IQ5" s="6" t="e">
        <f>IF(#REF!="","",#REF!)</f>
        <v>#REF!</v>
      </c>
    </row>
    <row r="6" spans="1:251" ht="4.5" customHeight="1">
      <c r="A6" s="141"/>
      <c r="B6" s="142"/>
      <c r="C6" s="142"/>
      <c r="D6" s="142"/>
      <c r="E6" s="142"/>
      <c r="F6" s="142"/>
      <c r="G6" s="142"/>
      <c r="H6" s="142"/>
      <c r="I6" s="142"/>
      <c r="J6" s="100"/>
      <c r="K6" s="100"/>
      <c r="L6" s="304"/>
      <c r="IQ6" s="6" t="e">
        <f>IF(#REF!="","",#REF!)</f>
        <v>#REF!</v>
      </c>
    </row>
    <row r="7" spans="1:251" ht="12.75">
      <c r="A7" s="78" t="s">
        <v>640</v>
      </c>
      <c r="B7" s="119"/>
      <c r="C7" s="119"/>
      <c r="D7" s="119"/>
      <c r="E7" s="119"/>
      <c r="F7" s="119"/>
      <c r="G7" s="119"/>
      <c r="H7" s="304" t="s">
        <v>717</v>
      </c>
      <c r="I7" s="119"/>
      <c r="J7" s="119"/>
      <c r="K7" s="119"/>
      <c r="IQ7" s="6" t="e">
        <f>IF(#REF!="","",#REF!)</f>
        <v>#REF!</v>
      </c>
    </row>
    <row r="8" spans="1:251" ht="15">
      <c r="A8" s="414" t="s">
        <v>102</v>
      </c>
      <c r="B8" s="415"/>
      <c r="C8" s="415"/>
      <c r="D8" s="415"/>
      <c r="E8" s="415"/>
      <c r="F8" s="415"/>
      <c r="G8" s="415"/>
      <c r="H8" s="415"/>
      <c r="I8" s="415"/>
      <c r="J8" s="222"/>
      <c r="K8" s="222"/>
      <c r="IQ8" s="6" t="e">
        <f>IF(#REF!="","",#REF!)</f>
        <v>#REF!</v>
      </c>
    </row>
    <row r="9" spans="1:251" ht="12.75">
      <c r="A9" s="416" t="s">
        <v>104</v>
      </c>
      <c r="B9" s="415"/>
      <c r="C9" s="415"/>
      <c r="D9" s="415"/>
      <c r="E9" s="415"/>
      <c r="F9" s="415"/>
      <c r="G9" s="415"/>
      <c r="H9" s="415"/>
      <c r="I9" s="415"/>
      <c r="J9" s="222"/>
      <c r="K9" s="222"/>
      <c r="IQ9" s="6" t="e">
        <f>IF(#REF!="","",#REF!)</f>
        <v>#REF!</v>
      </c>
    </row>
    <row r="10" spans="1:251" ht="12.75">
      <c r="A10" s="417" t="s">
        <v>699</v>
      </c>
      <c r="B10" s="415"/>
      <c r="C10" s="415"/>
      <c r="D10" s="415"/>
      <c r="E10" s="415"/>
      <c r="F10" s="415"/>
      <c r="G10" s="415"/>
      <c r="H10" s="415"/>
      <c r="I10" s="415"/>
      <c r="J10" s="222"/>
      <c r="K10" s="222"/>
      <c r="IQ10" s="6" t="e">
        <f>IF(#REF!="","",#REF!)</f>
        <v>#REF!</v>
      </c>
    </row>
    <row r="11" spans="1:251" ht="12.75">
      <c r="A11" s="417" t="s">
        <v>641</v>
      </c>
      <c r="B11" s="415"/>
      <c r="C11" s="415"/>
      <c r="D11" s="415"/>
      <c r="E11" s="415"/>
      <c r="F11" s="415"/>
      <c r="G11" s="415"/>
      <c r="H11" s="415"/>
      <c r="I11" s="415"/>
      <c r="J11" s="222"/>
      <c r="K11" s="222"/>
      <c r="IQ11" s="6" t="e">
        <f>IF(#REF!="","",#REF!)</f>
        <v>#REF!</v>
      </c>
    </row>
    <row r="12" spans="1:251" ht="19.5" customHeight="1">
      <c r="A12" s="92"/>
      <c r="B12" s="144"/>
      <c r="C12" s="144"/>
      <c r="D12" s="77"/>
      <c r="E12" s="77"/>
      <c r="F12" s="77"/>
      <c r="G12" s="77"/>
      <c r="H12" s="229"/>
      <c r="I12" s="230"/>
      <c r="J12" s="234"/>
      <c r="K12" s="112"/>
      <c r="IQ12" s="6" t="e">
        <f>IF(#REF!="","",#REF!)</f>
        <v>#REF!</v>
      </c>
    </row>
    <row r="13" spans="1:251" ht="19.5" customHeight="1">
      <c r="A13" s="92"/>
      <c r="B13" s="144"/>
      <c r="C13" s="80" t="s">
        <v>105</v>
      </c>
      <c r="D13" s="81">
        <f>IF('Theor Self Stress #1'!E12="","",'Theor Self Stress #1'!E12)</f>
      </c>
      <c r="E13" s="301"/>
      <c r="F13" s="95"/>
      <c r="G13" s="77"/>
      <c r="H13" s="82" t="s">
        <v>112</v>
      </c>
      <c r="I13" s="130"/>
      <c r="J13" s="232"/>
      <c r="K13" s="112"/>
      <c r="IQ13" s="6" t="e">
        <f>IF(#REF!="","",#REF!)</f>
        <v>#REF!</v>
      </c>
    </row>
    <row r="14" spans="1:251" ht="19.5" customHeight="1">
      <c r="A14" s="92"/>
      <c r="B14" s="144"/>
      <c r="C14" s="86" t="s">
        <v>159</v>
      </c>
      <c r="D14" s="81">
        <f>IF('Theor Self Stress #1'!E13="","",'Theor Self Stress #1'!E13)</f>
      </c>
      <c r="E14" s="301"/>
      <c r="F14" s="95"/>
      <c r="G14" s="77"/>
      <c r="H14" s="84" t="s">
        <v>85</v>
      </c>
      <c r="I14" s="85">
        <f ca="1">TODAY()</f>
        <v>41617</v>
      </c>
      <c r="J14" s="93"/>
      <c r="K14" s="91"/>
      <c r="IQ14" s="6" t="e">
        <f>IF(#REF!="","",#REF!)</f>
        <v>#REF!</v>
      </c>
    </row>
    <row r="15" spans="1:251" ht="19.5" customHeight="1">
      <c r="A15" s="92"/>
      <c r="B15" s="144"/>
      <c r="C15" s="371" t="s">
        <v>158</v>
      </c>
      <c r="D15" s="81">
        <f>IF('Theor Self Stress #1'!E14="","",'Theor Self Stress #1'!E14)</f>
      </c>
      <c r="E15" s="301"/>
      <c r="F15" s="95"/>
      <c r="G15" s="77"/>
      <c r="H15" s="229"/>
      <c r="I15" s="92"/>
      <c r="J15" s="93"/>
      <c r="K15" s="91"/>
      <c r="IQ15" s="6" t="e">
        <f>IF(#REF!="","",#REF!)</f>
        <v>#REF!</v>
      </c>
    </row>
    <row r="16" spans="1:251" ht="19.5" customHeight="1">
      <c r="A16" s="230"/>
      <c r="B16" s="144"/>
      <c r="C16" s="86" t="s">
        <v>106</v>
      </c>
      <c r="D16" s="81">
        <f>IF('Theor Self Stress #1'!E15="","",'Theor Self Stress #1'!E15)</f>
      </c>
      <c r="E16" s="301"/>
      <c r="F16" s="95"/>
      <c r="G16" s="77"/>
      <c r="H16" s="88"/>
      <c r="I16" s="92"/>
      <c r="J16" s="93"/>
      <c r="K16" s="91"/>
      <c r="IQ16" s="6" t="e">
        <f>IF(#REF!="","",#REF!)</f>
        <v>#REF!</v>
      </c>
    </row>
    <row r="17" spans="1:251" ht="19.5" customHeight="1">
      <c r="A17" s="230"/>
      <c r="B17" s="144"/>
      <c r="C17" s="86" t="s">
        <v>84</v>
      </c>
      <c r="D17" s="81">
        <f>IF('Theor Self Stress #1'!E16="","",'Theor Self Stress #1'!E16)</f>
      </c>
      <c r="E17" s="301"/>
      <c r="F17" s="95"/>
      <c r="G17" s="77"/>
      <c r="H17" s="88"/>
      <c r="I17" s="92"/>
      <c r="J17" s="93"/>
      <c r="K17" s="91"/>
      <c r="IQ17" s="6" t="e">
        <f>IF(#REF!="","",#REF!)</f>
        <v>#REF!</v>
      </c>
    </row>
    <row r="18" spans="1:251" ht="19.5" customHeight="1">
      <c r="A18" s="230"/>
      <c r="B18" s="144"/>
      <c r="C18" s="86" t="s">
        <v>188</v>
      </c>
      <c r="D18" s="308">
        <f>+Elongations!E18</f>
        <v>0</v>
      </c>
      <c r="E18" s="309">
        <f>+Elongations!F18</f>
        <v>0</v>
      </c>
      <c r="F18" s="372">
        <f>+Elongations!G18</f>
        <v>0</v>
      </c>
      <c r="G18" s="77"/>
      <c r="H18" s="88"/>
      <c r="I18" s="92"/>
      <c r="J18" s="93"/>
      <c r="K18" s="91"/>
      <c r="IQ18" s="6" t="e">
        <f>IF(#REF!="","",#REF!)</f>
        <v>#REF!</v>
      </c>
    </row>
    <row r="19" spans="1:251" ht="19.5" customHeight="1">
      <c r="A19" s="92"/>
      <c r="B19" s="144"/>
      <c r="C19" s="92"/>
      <c r="D19" s="118"/>
      <c r="E19" s="88"/>
      <c r="F19" s="88"/>
      <c r="G19" s="77"/>
      <c r="H19" s="88"/>
      <c r="I19" s="92"/>
      <c r="J19" s="93"/>
      <c r="K19" s="91"/>
      <c r="IQ19" s="6" t="e">
        <f>IF(#REF!="","",#REF!)</f>
        <v>#REF!</v>
      </c>
    </row>
    <row r="20" spans="1:251" ht="19.5" customHeight="1">
      <c r="A20" s="418" t="s">
        <v>107</v>
      </c>
      <c r="B20" s="419"/>
      <c r="C20" s="419"/>
      <c r="D20" s="419"/>
      <c r="E20" s="419"/>
      <c r="F20" s="419"/>
      <c r="G20" s="419"/>
      <c r="H20" s="419"/>
      <c r="I20" s="419"/>
      <c r="J20" s="93"/>
      <c r="K20" s="91"/>
      <c r="IQ20" s="6" t="e">
        <f>IF(#REF!="","",#REF!)</f>
        <v>#REF!</v>
      </c>
    </row>
    <row r="21" spans="1:251" ht="19.5" customHeight="1">
      <c r="A21" s="78"/>
      <c r="B21" s="77"/>
      <c r="C21" s="77"/>
      <c r="D21" s="77"/>
      <c r="E21" s="83"/>
      <c r="F21" s="78"/>
      <c r="G21" s="83"/>
      <c r="H21" s="78"/>
      <c r="I21" s="83"/>
      <c r="J21" s="186"/>
      <c r="K21" s="186"/>
      <c r="IQ21" s="6" t="e">
        <f>IF(#REF!="","",#REF!)</f>
        <v>#REF!</v>
      </c>
    </row>
    <row r="22" spans="1:251" ht="19.5" customHeight="1">
      <c r="A22" s="78" t="s">
        <v>700</v>
      </c>
      <c r="B22" s="77"/>
      <c r="C22" s="83"/>
      <c r="D22" s="83"/>
      <c r="E22" s="83"/>
      <c r="F22" s="78" t="s">
        <v>704</v>
      </c>
      <c r="G22" s="83"/>
      <c r="H22" s="78"/>
      <c r="I22" s="77"/>
      <c r="J22" s="186"/>
      <c r="K22" s="186"/>
      <c r="IQ22" s="6" t="e">
        <f>IF(#REF!="","",#REF!)</f>
        <v>#REF!</v>
      </c>
    </row>
    <row r="23" spans="1:251" ht="19.5" customHeight="1">
      <c r="A23" s="96" t="s">
        <v>1</v>
      </c>
      <c r="B23" s="78"/>
      <c r="C23" s="83"/>
      <c r="D23" s="83"/>
      <c r="E23" s="83"/>
      <c r="F23" s="16" t="s">
        <v>8</v>
      </c>
      <c r="G23" s="83"/>
      <c r="H23" s="78"/>
      <c r="I23" s="77"/>
      <c r="J23" s="186"/>
      <c r="K23" s="186"/>
      <c r="IQ23" s="6" t="e">
        <f>IF(#REF!="","",#REF!)</f>
        <v>#REF!</v>
      </c>
    </row>
    <row r="24" spans="1:251" ht="19.5" customHeight="1">
      <c r="A24" s="78" t="s">
        <v>26</v>
      </c>
      <c r="B24" s="78"/>
      <c r="C24" s="83"/>
      <c r="D24" s="83"/>
      <c r="E24" s="83"/>
      <c r="F24" s="16" t="s">
        <v>9</v>
      </c>
      <c r="G24" s="83"/>
      <c r="H24" s="78"/>
      <c r="I24" s="77"/>
      <c r="J24" s="186"/>
      <c r="K24" s="186"/>
      <c r="IQ24" s="6"/>
    </row>
    <row r="25" spans="1:251" ht="15">
      <c r="A25" s="78" t="s">
        <v>637</v>
      </c>
      <c r="B25" s="77"/>
      <c r="C25" s="83"/>
      <c r="D25" s="83"/>
      <c r="E25" s="83"/>
      <c r="F25" s="16" t="s">
        <v>10</v>
      </c>
      <c r="G25" s="83"/>
      <c r="H25" s="78"/>
      <c r="I25" s="135"/>
      <c r="J25" s="186"/>
      <c r="K25" s="186"/>
      <c r="IQ25" s="6" t="e">
        <f>IF(#REF!="","",#REF!)</f>
        <v>#REF!</v>
      </c>
    </row>
    <row r="26" spans="1:251" ht="15">
      <c r="A26" s="78" t="s">
        <v>27</v>
      </c>
      <c r="B26" s="78"/>
      <c r="C26" s="77"/>
      <c r="D26" s="83"/>
      <c r="E26" s="83"/>
      <c r="F26" s="78" t="s">
        <v>30</v>
      </c>
      <c r="G26" s="83"/>
      <c r="H26" s="78"/>
      <c r="I26" s="135"/>
      <c r="J26" s="186"/>
      <c r="K26" s="186"/>
      <c r="IQ26" s="6"/>
    </row>
    <row r="27" spans="1:251" ht="15">
      <c r="A27" s="78" t="s">
        <v>7</v>
      </c>
      <c r="B27" s="78"/>
      <c r="C27" s="77"/>
      <c r="D27" s="83"/>
      <c r="E27" s="83"/>
      <c r="F27" s="78" t="s">
        <v>83</v>
      </c>
      <c r="G27" s="83"/>
      <c r="H27" s="78"/>
      <c r="I27" s="135"/>
      <c r="J27" s="186"/>
      <c r="K27" s="186"/>
      <c r="IQ27" s="6"/>
    </row>
    <row r="28" spans="1:251" ht="15">
      <c r="A28" s="78" t="s">
        <v>708</v>
      </c>
      <c r="B28" s="78"/>
      <c r="C28" s="77"/>
      <c r="D28" s="83"/>
      <c r="E28" s="83"/>
      <c r="F28" s="77"/>
      <c r="G28" s="83"/>
      <c r="H28" s="78"/>
      <c r="I28" s="135"/>
      <c r="J28" s="186"/>
      <c r="K28" s="186"/>
      <c r="IQ28" s="6"/>
    </row>
    <row r="29" spans="1:251" ht="12.75">
      <c r="A29" s="77"/>
      <c r="B29" s="77"/>
      <c r="C29" s="77"/>
      <c r="D29" s="77"/>
      <c r="E29" s="83"/>
      <c r="F29" s="78"/>
      <c r="G29" s="83"/>
      <c r="H29" s="78"/>
      <c r="I29" s="135"/>
      <c r="J29" s="186"/>
      <c r="K29" s="186"/>
      <c r="IQ29" s="6"/>
    </row>
    <row r="30" spans="1:251" ht="12.75">
      <c r="A30" s="77" t="s">
        <v>86</v>
      </c>
      <c r="B30" s="77"/>
      <c r="C30" s="77"/>
      <c r="D30" s="83"/>
      <c r="E30" s="77"/>
      <c r="F30" s="77"/>
      <c r="G30" s="78"/>
      <c r="H30" s="77"/>
      <c r="I30" s="78"/>
      <c r="J30" s="186"/>
      <c r="K30" s="186"/>
      <c r="IQ30" s="6"/>
    </row>
    <row r="31" spans="1:251" ht="12.75">
      <c r="A31" s="77"/>
      <c r="B31" s="77"/>
      <c r="C31" s="77"/>
      <c r="D31" s="77"/>
      <c r="E31" s="77"/>
      <c r="F31" s="77"/>
      <c r="G31" s="77"/>
      <c r="H31" s="77"/>
      <c r="I31" s="77"/>
      <c r="J31" s="120"/>
      <c r="K31" s="186"/>
      <c r="IQ31" s="6"/>
    </row>
    <row r="32" spans="1:251" ht="12.75">
      <c r="A32" s="418" t="s">
        <v>59</v>
      </c>
      <c r="B32" s="419"/>
      <c r="C32" s="419"/>
      <c r="D32" s="419"/>
      <c r="E32" s="419"/>
      <c r="F32" s="419"/>
      <c r="G32" s="419"/>
      <c r="H32" s="419"/>
      <c r="I32" s="419"/>
      <c r="J32" s="100"/>
      <c r="K32" s="186"/>
      <c r="IQ32" s="6"/>
    </row>
    <row r="33" spans="1:251" ht="12.75">
      <c r="A33" s="77"/>
      <c r="B33" s="102"/>
      <c r="C33" s="102"/>
      <c r="D33" s="102">
        <f>IF(C5="","",C5)</f>
      </c>
      <c r="E33" s="102">
        <f>IF(D5="","",D5)</f>
      </c>
      <c r="F33" s="102"/>
      <c r="G33" s="102"/>
      <c r="H33" s="102"/>
      <c r="I33" s="110"/>
      <c r="J33" s="186"/>
      <c r="K33" s="186"/>
      <c r="IQ33" s="6"/>
    </row>
    <row r="34" spans="1:251" ht="15">
      <c r="A34" s="78" t="s">
        <v>642</v>
      </c>
      <c r="B34" s="77"/>
      <c r="C34" s="69" t="s">
        <v>182</v>
      </c>
      <c r="D34" s="16" t="s">
        <v>694</v>
      </c>
      <c r="E34" s="180" t="s">
        <v>191</v>
      </c>
      <c r="F34" s="69" t="s">
        <v>62</v>
      </c>
      <c r="G34" s="77"/>
      <c r="H34" s="180" t="s">
        <v>63</v>
      </c>
      <c r="I34" s="77"/>
      <c r="J34" s="100"/>
      <c r="K34" s="186"/>
      <c r="IQ34" s="6"/>
    </row>
    <row r="35" spans="1:251" ht="15">
      <c r="A35" s="303" t="s">
        <v>60</v>
      </c>
      <c r="B35" s="181"/>
      <c r="C35" s="69" t="s">
        <v>61</v>
      </c>
      <c r="D35" s="217" t="s">
        <v>695</v>
      </c>
      <c r="E35" s="180" t="s">
        <v>191</v>
      </c>
      <c r="F35" s="77"/>
      <c r="G35" s="77"/>
      <c r="H35" s="77"/>
      <c r="I35" s="77"/>
      <c r="J35" s="2"/>
      <c r="K35" s="100"/>
      <c r="IQ35" s="6"/>
    </row>
    <row r="36" spans="1:251" ht="12.75">
      <c r="A36" s="78"/>
      <c r="B36" s="77"/>
      <c r="C36" s="69"/>
      <c r="D36" s="16"/>
      <c r="E36" s="110"/>
      <c r="F36" s="77"/>
      <c r="G36" s="102"/>
      <c r="H36" s="102"/>
      <c r="I36" s="110"/>
      <c r="J36" s="100"/>
      <c r="K36" s="186"/>
      <c r="IQ36" s="6"/>
    </row>
    <row r="37" spans="1:251" ht="12.75">
      <c r="A37" s="77"/>
      <c r="B37" s="77"/>
      <c r="C37" s="77"/>
      <c r="D37" s="77"/>
      <c r="E37" s="77"/>
      <c r="F37" s="77"/>
      <c r="G37" s="77"/>
      <c r="H37" s="77"/>
      <c r="I37" s="110"/>
      <c r="J37" s="100"/>
      <c r="K37" s="100"/>
      <c r="IQ37" s="6"/>
    </row>
    <row r="38" spans="1:251" ht="15">
      <c r="A38" s="145"/>
      <c r="B38" s="77"/>
      <c r="C38" s="77"/>
      <c r="D38" s="87" t="s">
        <v>643</v>
      </c>
      <c r="E38" s="107" t="s">
        <v>64</v>
      </c>
      <c r="F38" s="136" t="s">
        <v>65</v>
      </c>
      <c r="G38" s="107" t="s">
        <v>66</v>
      </c>
      <c r="H38" s="77"/>
      <c r="I38" s="77"/>
      <c r="J38" s="100"/>
      <c r="K38" s="100"/>
      <c r="IQ38" s="6"/>
    </row>
    <row r="39" spans="1:251" ht="15">
      <c r="A39" s="124"/>
      <c r="B39" s="77"/>
      <c r="C39" s="252" t="s">
        <v>211</v>
      </c>
      <c r="D39" s="139" t="s">
        <v>191</v>
      </c>
      <c r="E39" s="139" t="s">
        <v>191</v>
      </c>
      <c r="F39" s="139" t="s">
        <v>191</v>
      </c>
      <c r="G39" s="139" t="s">
        <v>191</v>
      </c>
      <c r="H39" s="77"/>
      <c r="I39" s="77"/>
      <c r="J39" s="100"/>
      <c r="K39" s="100"/>
      <c r="IQ39" s="6" t="e">
        <f>IF(#REF!="","",#REF!)</f>
        <v>#REF!</v>
      </c>
    </row>
    <row r="40" spans="1:11" ht="12.75">
      <c r="A40" s="77"/>
      <c r="B40" s="77"/>
      <c r="C40" s="154" t="s">
        <v>206</v>
      </c>
      <c r="D40" s="140" t="e">
        <f>+'Theor Self Stress #1'!I46</f>
        <v>#DIV/0!</v>
      </c>
      <c r="E40" s="129" t="e">
        <f>+'Theor Self Stress #1'!F34*Elongations!C50*'Theor Self Stress #1'!I32/'Theor Self Stress #1'!F32</f>
        <v>#DIV/0!</v>
      </c>
      <c r="F40" s="400"/>
      <c r="G40" s="129" t="e">
        <f>+D40+E40+F40</f>
        <v>#DIV/0!</v>
      </c>
      <c r="H40" s="77"/>
      <c r="I40" s="77"/>
      <c r="J40" s="100"/>
      <c r="K40" s="100"/>
    </row>
    <row r="41" spans="1:11" ht="12.75">
      <c r="A41" s="77"/>
      <c r="B41" s="77"/>
      <c r="C41" s="154" t="s">
        <v>207</v>
      </c>
      <c r="D41" s="140" t="e">
        <f>+'Theor Self Stress #2'!I46</f>
        <v>#DIV/0!</v>
      </c>
      <c r="E41" s="129" t="e">
        <f>+'Theor Self Stress #2'!F34*Elongations!C51*'Theor Self Stress #2'!I32/'Theor Self Stress #2'!F32</f>
        <v>#DIV/0!</v>
      </c>
      <c r="F41" s="400"/>
      <c r="G41" s="129" t="e">
        <f>+D41+E41+F41</f>
        <v>#DIV/0!</v>
      </c>
      <c r="H41" s="77"/>
      <c r="I41" s="77"/>
      <c r="J41" s="100"/>
      <c r="K41" s="100"/>
    </row>
    <row r="42" spans="1:11" ht="12.75">
      <c r="A42" s="77"/>
      <c r="B42" s="77"/>
      <c r="C42" s="103" t="s">
        <v>208</v>
      </c>
      <c r="D42" s="140" t="e">
        <f>+'Theor Self Stress #3'!I46</f>
        <v>#DIV/0!</v>
      </c>
      <c r="E42" s="129" t="e">
        <f>+'Theor Self Stress #3'!F34*Elongations!C52*'Theor Self Stress #3'!I32/'Theor Self Stress #3'!F32</f>
        <v>#DIV/0!</v>
      </c>
      <c r="F42" s="400"/>
      <c r="G42" s="129" t="e">
        <f>+D42+E42+F42</f>
        <v>#DIV/0!</v>
      </c>
      <c r="H42" s="77"/>
      <c r="I42" s="77"/>
      <c r="J42" s="100"/>
      <c r="K42" s="100"/>
    </row>
    <row r="43" spans="1:11" ht="12.75">
      <c r="A43" s="77"/>
      <c r="B43" s="77"/>
      <c r="C43" s="160"/>
      <c r="D43" s="241"/>
      <c r="E43" s="242"/>
      <c r="F43" s="242"/>
      <c r="G43" s="242"/>
      <c r="H43" s="77"/>
      <c r="I43" s="77"/>
      <c r="J43" s="100"/>
      <c r="K43" s="100"/>
    </row>
    <row r="44" spans="1:11" ht="12.75">
      <c r="A44" s="77"/>
      <c r="B44" s="77"/>
      <c r="C44" s="77"/>
      <c r="D44" s="77"/>
      <c r="E44" s="77"/>
      <c r="F44" s="77"/>
      <c r="G44" s="77"/>
      <c r="H44" s="77"/>
      <c r="I44" s="77"/>
      <c r="J44" s="100"/>
      <c r="K44" s="100"/>
    </row>
    <row r="45" spans="1:11" ht="12.75">
      <c r="A45" s="418" t="s">
        <v>645</v>
      </c>
      <c r="B45" s="419"/>
      <c r="C45" s="419"/>
      <c r="D45" s="419"/>
      <c r="E45" s="419"/>
      <c r="F45" s="419"/>
      <c r="G45" s="419"/>
      <c r="H45" s="419"/>
      <c r="I45" s="419"/>
      <c r="J45" s="100"/>
      <c r="K45" s="100"/>
    </row>
    <row r="46" spans="1:11" ht="12.75">
      <c r="A46" s="77"/>
      <c r="B46" s="77"/>
      <c r="C46" s="77"/>
      <c r="D46" s="77"/>
      <c r="E46" s="77"/>
      <c r="F46" s="77"/>
      <c r="G46" s="77"/>
      <c r="H46" s="77"/>
      <c r="I46" s="77"/>
      <c r="J46" s="186"/>
      <c r="K46" s="100"/>
    </row>
    <row r="47" spans="1:11" ht="15">
      <c r="A47" s="77"/>
      <c r="B47" s="77"/>
      <c r="C47" s="122" t="s">
        <v>76</v>
      </c>
      <c r="D47" s="78" t="s">
        <v>157</v>
      </c>
      <c r="E47" s="78" t="s">
        <v>191</v>
      </c>
      <c r="F47" s="77"/>
      <c r="G47" s="77"/>
      <c r="H47" s="77"/>
      <c r="I47" s="77"/>
      <c r="J47" s="100"/>
      <c r="K47" s="100"/>
    </row>
    <row r="48" spans="1:11" ht="12.75">
      <c r="A48" s="77"/>
      <c r="B48" s="77"/>
      <c r="C48" s="77"/>
      <c r="D48" s="77"/>
      <c r="E48" s="110"/>
      <c r="F48" s="122"/>
      <c r="G48" s="132"/>
      <c r="H48" s="110"/>
      <c r="I48" s="77"/>
      <c r="J48" s="100"/>
      <c r="K48" s="100"/>
    </row>
    <row r="49" spans="1:11" ht="12.75">
      <c r="A49" s="77"/>
      <c r="B49" s="77"/>
      <c r="C49" s="77"/>
      <c r="D49" s="77"/>
      <c r="E49" s="77"/>
      <c r="F49" s="77"/>
      <c r="G49" s="77"/>
      <c r="H49" s="77"/>
      <c r="I49" s="77"/>
      <c r="J49" s="100"/>
      <c r="K49" s="186"/>
    </row>
    <row r="50" spans="1:11" ht="15">
      <c r="A50" s="77"/>
      <c r="B50" s="77"/>
      <c r="C50" s="77"/>
      <c r="D50" s="77"/>
      <c r="E50" s="131"/>
      <c r="F50" s="77"/>
      <c r="G50" s="107" t="s">
        <v>73</v>
      </c>
      <c r="H50" s="131"/>
      <c r="I50" s="77"/>
      <c r="J50" s="100"/>
      <c r="K50" s="100"/>
    </row>
    <row r="51" spans="1:11" ht="15">
      <c r="A51" s="77"/>
      <c r="B51" s="131"/>
      <c r="C51" s="107" t="s">
        <v>71</v>
      </c>
      <c r="D51" s="107" t="s">
        <v>66</v>
      </c>
      <c r="E51" s="107" t="s">
        <v>72</v>
      </c>
      <c r="F51" s="107" t="s">
        <v>644</v>
      </c>
      <c r="G51" s="103" t="s">
        <v>111</v>
      </c>
      <c r="H51" s="170" t="s">
        <v>111</v>
      </c>
      <c r="I51" s="77"/>
      <c r="J51" s="100"/>
      <c r="K51" s="100"/>
    </row>
    <row r="52" spans="1:11" ht="12.75">
      <c r="A52" s="77"/>
      <c r="B52" s="131"/>
      <c r="C52" s="103" t="s">
        <v>68</v>
      </c>
      <c r="D52" s="103" t="s">
        <v>77</v>
      </c>
      <c r="E52" s="170" t="s">
        <v>67</v>
      </c>
      <c r="F52" s="103" t="s">
        <v>715</v>
      </c>
      <c r="G52" s="104" t="s">
        <v>69</v>
      </c>
      <c r="H52" s="184" t="s">
        <v>70</v>
      </c>
      <c r="I52" s="77"/>
      <c r="J52" s="100"/>
      <c r="K52" s="100"/>
    </row>
    <row r="53" spans="1:11" ht="12.75">
      <c r="A53" s="77"/>
      <c r="B53" s="302" t="s">
        <v>211</v>
      </c>
      <c r="C53" s="139" t="s">
        <v>191</v>
      </c>
      <c r="D53" s="139" t="s">
        <v>191</v>
      </c>
      <c r="E53" s="139" t="s">
        <v>191</v>
      </c>
      <c r="F53" s="139" t="s">
        <v>185</v>
      </c>
      <c r="G53" s="139" t="s">
        <v>191</v>
      </c>
      <c r="H53" s="139" t="s">
        <v>93</v>
      </c>
      <c r="I53" s="77"/>
      <c r="J53" s="100"/>
      <c r="K53" s="100"/>
    </row>
    <row r="54" spans="1:11" ht="12.75">
      <c r="A54" s="77"/>
      <c r="B54" s="154" t="s">
        <v>206</v>
      </c>
      <c r="C54" s="129">
        <f>+'Theor Self Stress #1'!C32</f>
        <v>0</v>
      </c>
      <c r="D54" s="129" t="e">
        <f>+G40</f>
        <v>#DIV/0!</v>
      </c>
      <c r="E54" s="129" t="e">
        <f>+C54+D54</f>
        <v>#DIV/0!</v>
      </c>
      <c r="F54" s="310"/>
      <c r="G54" s="129">
        <f>+F54*0.8*'Theor Self Stress #1'!I32</f>
        <v>0</v>
      </c>
      <c r="H54" s="108" t="e">
        <f>+IF(((G54-E54)&lt;0),"Yes","OK")</f>
        <v>#DIV/0!</v>
      </c>
      <c r="I54" s="77"/>
      <c r="J54" s="100"/>
      <c r="K54" s="100"/>
    </row>
    <row r="55" spans="1:11" ht="12.75">
      <c r="A55" s="77"/>
      <c r="B55" s="154" t="s">
        <v>207</v>
      </c>
      <c r="C55" s="129">
        <f>+'Theor Self Stress #2'!C32</f>
        <v>0</v>
      </c>
      <c r="D55" s="129" t="e">
        <f>+G41</f>
        <v>#DIV/0!</v>
      </c>
      <c r="E55" s="129" t="e">
        <f>+C55+D55</f>
        <v>#DIV/0!</v>
      </c>
      <c r="F55" s="310"/>
      <c r="G55" s="129">
        <f>+F55*0.8*'Theor Self Stress #2'!I32</f>
        <v>0</v>
      </c>
      <c r="H55" s="108" t="e">
        <f>+IF(((G55-E55)&lt;0),"Yes","OK")</f>
        <v>#DIV/0!</v>
      </c>
      <c r="I55" s="77"/>
      <c r="J55" s="100"/>
      <c r="K55" s="100"/>
    </row>
    <row r="56" spans="1:29" ht="13.5" customHeight="1">
      <c r="A56" s="77"/>
      <c r="B56" s="103" t="s">
        <v>208</v>
      </c>
      <c r="C56" s="237">
        <f>+'Theor Self Stress #3'!C32</f>
        <v>0</v>
      </c>
      <c r="D56" s="237" t="e">
        <f>+G42</f>
        <v>#DIV/0!</v>
      </c>
      <c r="E56" s="237" t="e">
        <f>+C56+D56</f>
        <v>#DIV/0!</v>
      </c>
      <c r="F56" s="310"/>
      <c r="G56" s="129">
        <f>+F56*0.8*'Theor Self Stress #3'!I32</f>
        <v>0</v>
      </c>
      <c r="H56" s="108" t="e">
        <f>+IF(((G56-E56)&lt;0),"Yes","OK")</f>
        <v>#DIV/0!</v>
      </c>
      <c r="I56" s="77"/>
      <c r="J56" s="100"/>
      <c r="K56" s="100"/>
      <c r="N56" s="1"/>
      <c r="O56" s="3"/>
      <c r="P56" s="3"/>
      <c r="Q56" s="3"/>
      <c r="R56" s="41"/>
      <c r="S56" s="3"/>
      <c r="T56" s="3"/>
      <c r="U56" s="1"/>
      <c r="V56" s="1"/>
      <c r="W56" s="3"/>
      <c r="X56" s="3"/>
      <c r="Y56" s="3"/>
      <c r="Z56" s="41"/>
      <c r="AA56" s="3"/>
      <c r="AB56" s="3"/>
      <c r="AC56" s="1"/>
    </row>
    <row r="57" spans="1:29" ht="15">
      <c r="A57" s="77"/>
      <c r="B57" s="332"/>
      <c r="C57" s="160"/>
      <c r="D57" s="242"/>
      <c r="E57" s="242"/>
      <c r="F57" s="242"/>
      <c r="G57" s="242"/>
      <c r="H57" s="102"/>
      <c r="I57" s="77"/>
      <c r="J57" s="305"/>
      <c r="K57" s="100"/>
      <c r="N57" s="1"/>
      <c r="O57" s="3"/>
      <c r="P57" s="3"/>
      <c r="Q57" s="3"/>
      <c r="R57" s="41"/>
      <c r="S57" s="3"/>
      <c r="T57" s="3"/>
      <c r="U57" s="1"/>
      <c r="V57" s="1"/>
      <c r="W57" s="3"/>
      <c r="X57" s="3"/>
      <c r="Y57" s="3"/>
      <c r="Z57" s="41"/>
      <c r="AA57" s="3"/>
      <c r="AB57" s="3"/>
      <c r="AC57" s="1"/>
    </row>
    <row r="58" spans="1:29" ht="12.75">
      <c r="A58" s="146" t="s">
        <v>103</v>
      </c>
      <c r="B58" s="30"/>
      <c r="C58" s="30"/>
      <c r="D58" s="30"/>
      <c r="E58" s="30"/>
      <c r="F58" s="30"/>
      <c r="G58" s="30"/>
      <c r="H58" s="30"/>
      <c r="I58" s="30"/>
      <c r="J58" s="49"/>
      <c r="K58" s="100"/>
      <c r="N58" s="1"/>
      <c r="O58" s="3"/>
      <c r="P58" s="3"/>
      <c r="Q58" s="3"/>
      <c r="R58" s="41"/>
      <c r="S58" s="3"/>
      <c r="T58" s="3"/>
      <c r="U58" s="1"/>
      <c r="V58" s="1"/>
      <c r="W58" s="3"/>
      <c r="X58" s="3"/>
      <c r="Y58" s="3"/>
      <c r="Z58" s="41"/>
      <c r="AA58" s="3"/>
      <c r="AB58" s="3"/>
      <c r="AC58" s="1"/>
    </row>
    <row r="59" spans="1:29" ht="12.75">
      <c r="A59" s="77"/>
      <c r="B59" s="179"/>
      <c r="C59" s="179"/>
      <c r="D59" s="179"/>
      <c r="E59" s="179"/>
      <c r="F59" s="179"/>
      <c r="G59" s="179"/>
      <c r="H59" s="179"/>
      <c r="I59" s="179"/>
      <c r="J59" s="49"/>
      <c r="K59" s="100"/>
      <c r="N59" s="1"/>
      <c r="O59" s="3"/>
      <c r="P59" s="3"/>
      <c r="Q59" s="3"/>
      <c r="R59" s="41"/>
      <c r="S59" s="3"/>
      <c r="T59" s="3"/>
      <c r="U59" s="1"/>
      <c r="V59" s="1"/>
      <c r="W59" s="3"/>
      <c r="X59" s="3"/>
      <c r="Y59" s="3"/>
      <c r="Z59" s="41"/>
      <c r="AA59" s="3"/>
      <c r="AB59" s="3"/>
      <c r="AC59" s="1"/>
    </row>
    <row r="60" spans="1:29" ht="12.75">
      <c r="A60" s="30"/>
      <c r="B60" s="30"/>
      <c r="C60" s="30"/>
      <c r="D60" s="30"/>
      <c r="E60" s="30"/>
      <c r="F60" s="30"/>
      <c r="G60" s="30"/>
      <c r="H60" s="30"/>
      <c r="I60" s="30"/>
      <c r="J60" s="49"/>
      <c r="K60" s="100"/>
      <c r="N60" s="1"/>
      <c r="O60" s="3"/>
      <c r="P60" s="3"/>
      <c r="Q60" s="3"/>
      <c r="R60" s="41"/>
      <c r="S60" s="3"/>
      <c r="T60" s="3"/>
      <c r="U60" s="1"/>
      <c r="V60" s="1"/>
      <c r="W60" s="3"/>
      <c r="X60" s="3"/>
      <c r="Y60" s="3"/>
      <c r="Z60" s="41"/>
      <c r="AA60" s="3"/>
      <c r="AB60" s="3"/>
      <c r="AC60" s="1"/>
    </row>
    <row r="61" spans="1:29" ht="12.75">
      <c r="A61" s="77"/>
      <c r="B61" s="77"/>
      <c r="C61" s="77"/>
      <c r="D61" s="77"/>
      <c r="E61" s="77"/>
      <c r="F61" s="77"/>
      <c r="G61" s="77"/>
      <c r="H61" s="177"/>
      <c r="I61" s="97"/>
      <c r="J61" s="183"/>
      <c r="K61" s="100"/>
      <c r="N61" s="1"/>
      <c r="O61" s="3"/>
      <c r="P61" s="3"/>
      <c r="Q61" s="3"/>
      <c r="R61" s="41"/>
      <c r="S61" s="3"/>
      <c r="T61" s="3"/>
      <c r="U61" s="1"/>
      <c r="V61" s="1"/>
      <c r="W61" s="3"/>
      <c r="X61" s="3"/>
      <c r="Y61" s="3"/>
      <c r="Z61" s="41"/>
      <c r="AA61" s="3"/>
      <c r="AB61" s="3"/>
      <c r="AC61" s="1"/>
    </row>
    <row r="62" spans="1:29" ht="12.75">
      <c r="A62" s="77"/>
      <c r="B62" s="77"/>
      <c r="C62" s="77"/>
      <c r="D62" s="77"/>
      <c r="E62" s="177" t="s">
        <v>16</v>
      </c>
      <c r="F62" s="164">
        <f>+'Theor Self Stress #1'!G53</f>
        <v>0</v>
      </c>
      <c r="G62" s="134"/>
      <c r="H62" s="95"/>
      <c r="I62" s="77"/>
      <c r="J62" s="306"/>
      <c r="K62" s="183"/>
      <c r="N62" s="1"/>
      <c r="O62" s="3"/>
      <c r="P62" s="3"/>
      <c r="Q62" s="3"/>
      <c r="R62" s="41"/>
      <c r="S62" s="3"/>
      <c r="T62" s="3"/>
      <c r="U62" s="1"/>
      <c r="V62" s="1"/>
      <c r="W62" s="3"/>
      <c r="X62" s="3"/>
      <c r="Y62" s="3"/>
      <c r="Z62" s="41"/>
      <c r="AA62" s="3"/>
      <c r="AB62" s="3"/>
      <c r="AC62" s="1"/>
    </row>
    <row r="63" spans="11:29" ht="12.75">
      <c r="K63" s="183"/>
      <c r="M63" s="29"/>
      <c r="N63" s="1"/>
      <c r="O63" s="2"/>
      <c r="P63" s="42"/>
      <c r="Q63" s="42"/>
      <c r="R63" s="42"/>
      <c r="S63" s="42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1:19" ht="12.75">
      <c r="K64" s="100"/>
      <c r="M64" s="29"/>
      <c r="O64" s="2"/>
      <c r="P64" s="3"/>
      <c r="Q64" s="3"/>
      <c r="R64" s="3"/>
      <c r="S64" s="3"/>
    </row>
    <row r="65" spans="11:19" ht="12.75">
      <c r="K65" s="306"/>
      <c r="O65" s="2"/>
      <c r="P65" s="41"/>
      <c r="Q65" s="41"/>
      <c r="R65" s="41"/>
      <c r="S65" s="41"/>
    </row>
    <row r="66" spans="10:19" ht="12.75">
      <c r="J66" s="306"/>
      <c r="K66" s="306"/>
      <c r="O66" s="2"/>
      <c r="P66" s="3"/>
      <c r="Q66" s="3"/>
      <c r="R66" s="3"/>
      <c r="S66" s="3"/>
    </row>
    <row r="67" spans="10:19" ht="12.75">
      <c r="J67" s="306"/>
      <c r="K67" s="306"/>
      <c r="O67" s="1"/>
      <c r="P67" s="3"/>
      <c r="Q67" s="3"/>
      <c r="R67" s="3"/>
      <c r="S67" s="3"/>
    </row>
    <row r="68" spans="10:19" ht="12.75">
      <c r="J68" s="100"/>
      <c r="K68" s="100"/>
      <c r="O68" s="2"/>
      <c r="P68" s="42"/>
      <c r="Q68" s="42"/>
      <c r="R68" s="42"/>
      <c r="S68" s="42"/>
    </row>
    <row r="69" spans="10:19" ht="12.75">
      <c r="J69" s="100"/>
      <c r="K69" s="100"/>
      <c r="O69" s="2"/>
      <c r="P69" s="35"/>
      <c r="Q69" s="35"/>
      <c r="R69" s="35"/>
      <c r="S69" s="35"/>
    </row>
    <row r="70" spans="15:19" ht="12.75">
      <c r="O70" s="2"/>
      <c r="P70" s="41"/>
      <c r="Q70" s="41"/>
      <c r="R70" s="41"/>
      <c r="S70" s="41"/>
    </row>
    <row r="71" spans="15:19" ht="12.75">
      <c r="O71" s="2"/>
      <c r="P71" s="3"/>
      <c r="Q71" s="3"/>
      <c r="R71" s="3"/>
      <c r="S71" s="3"/>
    </row>
    <row r="72" spans="15:19" ht="12.75">
      <c r="O72" s="2"/>
      <c r="P72" s="3"/>
      <c r="Q72" s="3"/>
      <c r="R72" s="3"/>
      <c r="S72" s="3"/>
    </row>
    <row r="73" spans="1:19" ht="12.75">
      <c r="A73" s="77"/>
      <c r="B73" s="77"/>
      <c r="C73" s="77"/>
      <c r="D73" s="77"/>
      <c r="E73" s="77"/>
      <c r="F73" s="77"/>
      <c r="G73" s="77"/>
      <c r="H73" s="77"/>
      <c r="I73" s="77"/>
      <c r="O73" s="2"/>
      <c r="P73" s="3"/>
      <c r="Q73" s="3"/>
      <c r="R73" s="3"/>
      <c r="S73" s="3"/>
    </row>
    <row r="74" spans="10:11" ht="12.75">
      <c r="J74" s="77"/>
      <c r="K74" s="77"/>
    </row>
    <row r="79" spans="1:9" ht="12.75">
      <c r="A79" s="178"/>
      <c r="B79" s="77"/>
      <c r="C79" s="77"/>
      <c r="D79" s="77"/>
      <c r="E79" s="77"/>
      <c r="F79" s="77"/>
      <c r="G79" s="77"/>
      <c r="H79" s="77"/>
      <c r="I79" s="77"/>
    </row>
    <row r="80" spans="1:11" ht="12.75">
      <c r="A80" s="45"/>
      <c r="B80" s="45"/>
      <c r="C80" s="45"/>
      <c r="D80" s="45"/>
      <c r="E80" s="45"/>
      <c r="F80" s="45"/>
      <c r="G80" s="45"/>
      <c r="H80" s="13"/>
      <c r="J80" s="77"/>
      <c r="K80" s="77"/>
    </row>
    <row r="81" spans="1:8" ht="12.75">
      <c r="A81" s="46"/>
      <c r="B81" s="46"/>
      <c r="C81" s="46"/>
      <c r="D81" s="46"/>
      <c r="E81" s="46"/>
      <c r="F81" s="47"/>
      <c r="G81" s="47"/>
      <c r="H81" s="47"/>
    </row>
  </sheetData>
  <sheetProtection sheet="1" objects="1"/>
  <mergeCells count="8">
    <mergeCell ref="A11:I11"/>
    <mergeCell ref="A45:I45"/>
    <mergeCell ref="A32:I32"/>
    <mergeCell ref="A20:I20"/>
    <mergeCell ref="A1:C1"/>
    <mergeCell ref="A8:I8"/>
    <mergeCell ref="A9:I9"/>
    <mergeCell ref="A10:I10"/>
  </mergeCells>
  <printOptions horizontalCentered="1"/>
  <pageMargins left="0.5" right="0.5" top="0.5" bottom="0.5" header="0" footer="0"/>
  <pageSetup fitToHeight="1" fitToWidth="1"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7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12" t="s">
        <v>13</v>
      </c>
      <c r="B1" s="413"/>
      <c r="C1" s="413"/>
      <c r="D1" s="420"/>
      <c r="E1" s="421"/>
      <c r="F1" s="42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5"/>
    </row>
    <row r="2" spans="1:20" ht="12.75">
      <c r="A2" s="340"/>
      <c r="B2" s="341"/>
      <c r="C2" s="341"/>
      <c r="D2" s="340"/>
      <c r="E2" s="341"/>
      <c r="F2" s="34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5"/>
    </row>
    <row r="3" spans="1:20" ht="12.75">
      <c r="A3" s="340"/>
      <c r="B3" s="341"/>
      <c r="C3" s="341"/>
      <c r="D3" s="340"/>
      <c r="E3" s="341"/>
      <c r="F3" s="34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5"/>
    </row>
    <row r="4" spans="1:20" ht="12.75">
      <c r="A4" s="340"/>
      <c r="B4" s="341"/>
      <c r="C4" s="341"/>
      <c r="D4" s="340"/>
      <c r="E4" s="341"/>
      <c r="F4" s="34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5"/>
      <c r="Q6" s="185"/>
      <c r="R6" s="15"/>
      <c r="S6" s="15"/>
      <c r="T6" s="5"/>
    </row>
    <row r="7" spans="1:20" ht="15" customHeight="1">
      <c r="A7" s="78" t="s">
        <v>646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7"/>
      <c r="M7" s="187"/>
      <c r="N7" s="304" t="s">
        <v>717</v>
      </c>
      <c r="O7" s="31"/>
      <c r="P7" s="10"/>
      <c r="Q7" s="10"/>
      <c r="R7" s="15"/>
      <c r="S7" s="15"/>
      <c r="T7" s="5"/>
    </row>
    <row r="8" spans="1:20" ht="13.5" customHeight="1">
      <c r="A8" s="320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2"/>
      <c r="Q8" s="222"/>
      <c r="R8" s="222"/>
      <c r="S8" s="15"/>
      <c r="T8" s="5"/>
    </row>
    <row r="9" spans="1:20" ht="13.5" customHeight="1">
      <c r="A9" s="414" t="s">
        <v>102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222"/>
      <c r="Q9" s="222"/>
      <c r="R9" s="222"/>
      <c r="S9" s="15"/>
      <c r="T9" s="5"/>
    </row>
    <row r="10" spans="1:20" ht="13.5" customHeight="1">
      <c r="A10" s="416" t="s">
        <v>104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222"/>
      <c r="Q10" s="222"/>
      <c r="R10" s="222"/>
      <c r="S10" s="15"/>
      <c r="T10" s="5"/>
    </row>
    <row r="11" spans="1:20" ht="13.5" customHeight="1">
      <c r="A11" s="417" t="s">
        <v>699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222"/>
      <c r="Q11" s="222"/>
      <c r="R11" s="222"/>
      <c r="S11" s="15"/>
      <c r="T11" s="5"/>
    </row>
    <row r="12" spans="1:19" ht="13.5" customHeight="1">
      <c r="A12" s="417" t="s">
        <v>657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50"/>
      <c r="Q12" s="50"/>
      <c r="R12" s="15"/>
      <c r="S12" s="77"/>
    </row>
    <row r="13" spans="1:19" ht="13.5" customHeight="1">
      <c r="A13" s="92"/>
      <c r="B13" s="144"/>
      <c r="C13" s="144"/>
      <c r="D13" s="77"/>
      <c r="E13" s="77"/>
      <c r="F13" s="77"/>
      <c r="G13" s="77"/>
      <c r="H13" s="229"/>
      <c r="I13" s="230"/>
      <c r="J13" s="232"/>
      <c r="K13" s="112"/>
      <c r="L13" s="312"/>
      <c r="M13" s="313"/>
      <c r="N13" s="319"/>
      <c r="O13" s="311"/>
      <c r="P13" s="50"/>
      <c r="Q13" s="50"/>
      <c r="R13" s="15"/>
      <c r="S13" s="77"/>
    </row>
    <row r="14" spans="1:19" ht="13.5" customHeight="1">
      <c r="A14" s="92"/>
      <c r="B14" s="144"/>
      <c r="C14" s="144"/>
      <c r="D14" s="77"/>
      <c r="E14" s="77"/>
      <c r="F14" s="164"/>
      <c r="G14" s="329" t="s">
        <v>105</v>
      </c>
      <c r="H14" s="301">
        <f>IF('Theor Self Stress #1'!E12="","",'Theor Self Stress #1'!E12)</f>
      </c>
      <c r="I14" s="301"/>
      <c r="J14" s="95"/>
      <c r="K14" s="112"/>
      <c r="L14" s="312"/>
      <c r="M14" s="314"/>
      <c r="N14" s="82" t="s">
        <v>112</v>
      </c>
      <c r="O14" s="130"/>
      <c r="P14" s="50"/>
      <c r="Q14" s="50"/>
      <c r="R14" s="15"/>
      <c r="S14" s="77"/>
    </row>
    <row r="15" spans="1:19" ht="13.5" customHeight="1">
      <c r="A15" s="92"/>
      <c r="B15" s="144"/>
      <c r="C15" s="144"/>
      <c r="D15" s="77"/>
      <c r="E15" s="77"/>
      <c r="F15" s="164"/>
      <c r="G15" s="330" t="s">
        <v>159</v>
      </c>
      <c r="H15" s="301">
        <f>IF('Theor Self Stress #1'!E13="","",'Theor Self Stress #1'!E13)</f>
      </c>
      <c r="I15" s="301"/>
      <c r="J15" s="95"/>
      <c r="K15" s="91"/>
      <c r="L15" s="312"/>
      <c r="M15" s="314"/>
      <c r="N15" s="84" t="s">
        <v>85</v>
      </c>
      <c r="O15" s="85">
        <f ca="1">TODAY()</f>
        <v>41617</v>
      </c>
      <c r="P15" s="50"/>
      <c r="Q15" s="50"/>
      <c r="R15" s="15"/>
      <c r="S15" s="77"/>
    </row>
    <row r="16" spans="1:19" ht="13.5" customHeight="1">
      <c r="A16" s="92"/>
      <c r="B16" s="144"/>
      <c r="C16" s="144"/>
      <c r="D16" s="77"/>
      <c r="E16" s="77"/>
      <c r="F16" s="164"/>
      <c r="G16" s="330" t="s">
        <v>158</v>
      </c>
      <c r="H16" s="301">
        <f>IF('Theor Self Stress #1'!E14="","",'Theor Self Stress #1'!E14)</f>
      </c>
      <c r="I16" s="301"/>
      <c r="J16" s="95"/>
      <c r="K16" s="91"/>
      <c r="L16" s="312"/>
      <c r="M16" s="314"/>
      <c r="N16" s="315"/>
      <c r="O16" s="318"/>
      <c r="P16" s="77"/>
      <c r="Q16" s="77"/>
      <c r="R16" s="77"/>
      <c r="S16" s="77"/>
    </row>
    <row r="17" spans="1:19" ht="13.5" customHeight="1">
      <c r="A17" s="230"/>
      <c r="B17" s="144"/>
      <c r="C17" s="144"/>
      <c r="D17" s="77"/>
      <c r="E17" s="77"/>
      <c r="F17" s="164"/>
      <c r="G17" s="330" t="s">
        <v>106</v>
      </c>
      <c r="H17" s="301">
        <f>IF('Theor Self Stress #1'!E15="","",'Theor Self Stress #1'!E15)</f>
      </c>
      <c r="I17" s="301"/>
      <c r="J17" s="95"/>
      <c r="K17" s="91"/>
      <c r="L17" s="312"/>
      <c r="M17" s="314"/>
      <c r="N17" s="315"/>
      <c r="O17" s="318"/>
      <c r="P17" s="77"/>
      <c r="Q17" s="77"/>
      <c r="R17" s="77"/>
      <c r="S17" s="77"/>
    </row>
    <row r="18" spans="1:19" ht="13.5" customHeight="1">
      <c r="A18" s="230"/>
      <c r="B18" s="144"/>
      <c r="C18" s="144"/>
      <c r="D18" s="77"/>
      <c r="E18" s="77"/>
      <c r="F18" s="164"/>
      <c r="G18" s="330" t="s">
        <v>84</v>
      </c>
      <c r="H18" s="301">
        <f>IF('Theor Self Stress #1'!E16="","",'Theor Self Stress #1'!E16)</f>
      </c>
      <c r="I18" s="301"/>
      <c r="J18" s="95"/>
      <c r="K18" s="91"/>
      <c r="L18" s="312"/>
      <c r="M18" s="314"/>
      <c r="N18" s="315"/>
      <c r="O18" s="318"/>
      <c r="P18" s="77"/>
      <c r="Q18" s="77"/>
      <c r="R18" s="77"/>
      <c r="S18" s="77"/>
    </row>
    <row r="19" spans="1:19" ht="13.5" customHeight="1">
      <c r="A19" s="230"/>
      <c r="B19" s="144"/>
      <c r="C19" s="144"/>
      <c r="D19" s="77"/>
      <c r="E19" s="77"/>
      <c r="F19" s="164"/>
      <c r="G19" s="330" t="s">
        <v>188</v>
      </c>
      <c r="H19" s="309">
        <f>+'Theor Self Stress #1'!C30</f>
        <v>0</v>
      </c>
      <c r="I19" s="309"/>
      <c r="J19" s="372"/>
      <c r="K19" s="91"/>
      <c r="L19" s="312"/>
      <c r="M19" s="314"/>
      <c r="N19" s="315"/>
      <c r="O19" s="318"/>
      <c r="P19" s="77"/>
      <c r="Q19" s="77"/>
      <c r="R19" s="77"/>
      <c r="S19" s="77"/>
    </row>
    <row r="20" spans="1:19" ht="13.5" customHeight="1">
      <c r="A20" s="318"/>
      <c r="B20" s="318"/>
      <c r="C20" s="318"/>
      <c r="D20" s="312"/>
      <c r="E20" s="373"/>
      <c r="F20" s="373"/>
      <c r="G20" s="312"/>
      <c r="H20" s="316"/>
      <c r="I20" s="317"/>
      <c r="J20" s="317"/>
      <c r="K20" s="317"/>
      <c r="L20" s="312"/>
      <c r="M20" s="314"/>
      <c r="N20" s="315"/>
      <c r="O20" s="318"/>
      <c r="P20" s="77"/>
      <c r="Q20" s="77"/>
      <c r="R20" s="77"/>
      <c r="S20" s="77"/>
    </row>
    <row r="21" spans="1:19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</row>
    <row r="22" spans="1:19" ht="13.5" customHeight="1">
      <c r="A22" s="97"/>
      <c r="B22" s="97"/>
      <c r="C22" s="97"/>
      <c r="D22" s="92"/>
      <c r="E22" s="233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5"/>
    </row>
    <row r="24" spans="1:20" ht="19.5" customHeight="1">
      <c r="A24" s="21"/>
      <c r="B24" s="23"/>
      <c r="C24" s="19" t="s">
        <v>124</v>
      </c>
      <c r="D24" s="66"/>
      <c r="E24" s="188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5"/>
    </row>
    <row r="25" spans="1:20" ht="19.5" customHeight="1">
      <c r="A25" s="21"/>
      <c r="B25" s="23"/>
      <c r="C25" s="19"/>
      <c r="D25" s="22" t="s">
        <v>114</v>
      </c>
      <c r="E25" s="188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5"/>
    </row>
    <row r="26" spans="1:20" ht="19.5" customHeight="1">
      <c r="A26" s="21"/>
      <c r="B26" s="23"/>
      <c r="C26" s="19" t="s">
        <v>653</v>
      </c>
      <c r="D26" s="406"/>
      <c r="E26" s="407"/>
      <c r="F26" s="65"/>
      <c r="G26" s="189" t="s">
        <v>152</v>
      </c>
      <c r="H26" s="190">
        <f>+'Theor Self Stress #1'!C30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5"/>
    </row>
    <row r="28" spans="1:20" ht="19.5" customHeight="1">
      <c r="A28" s="21"/>
      <c r="B28" s="77"/>
      <c r="C28" s="21"/>
      <c r="D28" s="21"/>
      <c r="E28" s="21"/>
      <c r="F28" s="22"/>
      <c r="G28" s="22"/>
      <c r="H28" s="362" t="s">
        <v>87</v>
      </c>
      <c r="I28" s="363" t="s">
        <v>87</v>
      </c>
      <c r="J28" s="77"/>
      <c r="K28" s="77"/>
      <c r="L28" s="331"/>
      <c r="M28" s="332"/>
      <c r="N28" s="94"/>
      <c r="O28" s="51"/>
      <c r="P28" s="50"/>
      <c r="Q28" s="50"/>
      <c r="R28" s="15"/>
      <c r="S28" s="15"/>
      <c r="T28" s="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99" t="s">
        <v>650</v>
      </c>
      <c r="M29" s="97"/>
      <c r="N29" s="333"/>
      <c r="O29" s="51"/>
      <c r="P29" s="50"/>
      <c r="Q29" s="50"/>
      <c r="R29" s="15"/>
      <c r="S29" s="15"/>
      <c r="T29" s="5"/>
    </row>
    <row r="30" spans="1:20" ht="19.5" customHeight="1">
      <c r="A30" s="19"/>
      <c r="B30" s="77"/>
      <c r="C30" s="77"/>
      <c r="D30" s="77"/>
      <c r="E30" s="77"/>
      <c r="F30" s="182" t="s">
        <v>67</v>
      </c>
      <c r="G30" s="125" t="s">
        <v>87</v>
      </c>
      <c r="H30" s="191" t="s">
        <v>128</v>
      </c>
      <c r="I30" s="192" t="s">
        <v>127</v>
      </c>
      <c r="J30" s="77"/>
      <c r="K30" s="77"/>
      <c r="L30" s="334" t="s">
        <v>651</v>
      </c>
      <c r="M30" s="335"/>
      <c r="N30" s="336"/>
      <c r="O30" s="51"/>
      <c r="P30" s="50"/>
      <c r="Q30" s="50" t="s">
        <v>652</v>
      </c>
      <c r="R30" s="15"/>
      <c r="S30" s="15"/>
      <c r="T30" s="5"/>
    </row>
    <row r="31" spans="1:20" ht="19.5" customHeight="1">
      <c r="A31" s="19"/>
      <c r="B31" s="77"/>
      <c r="C31" s="154" t="s">
        <v>211</v>
      </c>
      <c r="D31" s="154" t="s">
        <v>647</v>
      </c>
      <c r="E31" s="154" t="s">
        <v>133</v>
      </c>
      <c r="F31" s="137"/>
      <c r="G31" s="64" t="str">
        <f>IF($M$30="Net","Net El.","Gross El.")</f>
        <v>Gross El.</v>
      </c>
      <c r="H31" s="193" t="s">
        <v>110</v>
      </c>
      <c r="I31" s="138" t="s">
        <v>111</v>
      </c>
      <c r="J31" s="77"/>
      <c r="K31" s="77"/>
      <c r="L31" s="334" t="s">
        <v>649</v>
      </c>
      <c r="M31" s="97"/>
      <c r="N31" s="336"/>
      <c r="O31" s="51"/>
      <c r="P31" s="50"/>
      <c r="Q31" s="50" t="s">
        <v>648</v>
      </c>
      <c r="R31" s="15"/>
      <c r="S31" s="15"/>
      <c r="T31" s="5"/>
    </row>
    <row r="32" spans="1:20" ht="19.5" customHeight="1">
      <c r="A32" s="19"/>
      <c r="B32" s="77"/>
      <c r="C32" s="154" t="s">
        <v>206</v>
      </c>
      <c r="D32" s="321">
        <f>+'Theor Self Stress #1'!I32</f>
        <v>0</v>
      </c>
      <c r="E32" s="322">
        <f>+'Theor Self Stress #1'!F34/1000000</f>
        <v>0</v>
      </c>
      <c r="F32" s="323" t="e">
        <f>+Forces!E54</f>
        <v>#DIV/0!</v>
      </c>
      <c r="G32" s="324" t="e">
        <f>IF($M$30="Net",Elongations!$G73,Elongations!$B73)</f>
        <v>#DIV/0!</v>
      </c>
      <c r="H32" s="324" t="e">
        <f>IF($M$30="Net",Elongations!$H73,Elongations!$C73)</f>
        <v>#DIV/0!</v>
      </c>
      <c r="I32" s="339" t="e">
        <f>IF($M$30="Net",Elongations!$I73,Elongations!$D73)</f>
        <v>#DIV/0!</v>
      </c>
      <c r="J32" s="97"/>
      <c r="K32" s="97"/>
      <c r="L32" s="99"/>
      <c r="M32" s="337"/>
      <c r="N32" s="338"/>
      <c r="O32" s="51"/>
      <c r="P32" s="50"/>
      <c r="Q32" s="50"/>
      <c r="R32" s="15"/>
      <c r="S32" s="15"/>
      <c r="T32" s="5"/>
    </row>
    <row r="33" spans="1:20" ht="19.5" customHeight="1">
      <c r="A33" s="21"/>
      <c r="B33" s="77"/>
      <c r="C33" s="77"/>
      <c r="D33" s="160"/>
      <c r="E33" s="326"/>
      <c r="F33" s="326"/>
      <c r="G33" s="327"/>
      <c r="H33" s="298"/>
      <c r="I33" s="328"/>
      <c r="J33" s="325"/>
      <c r="K33" s="325"/>
      <c r="L33" s="145"/>
      <c r="M33" s="145"/>
      <c r="N33" s="145"/>
      <c r="O33" s="23"/>
      <c r="P33" s="23"/>
      <c r="Q33" s="23"/>
      <c r="R33" s="15"/>
      <c r="S33" s="15"/>
      <c r="T33" s="5"/>
    </row>
    <row r="34" spans="1:20" ht="19.5" customHeight="1">
      <c r="A34" s="77"/>
      <c r="B34" s="77"/>
      <c r="C34" s="77"/>
      <c r="D34" s="196" t="s">
        <v>134</v>
      </c>
      <c r="E34" s="77"/>
      <c r="F34" s="77"/>
      <c r="G34" s="77"/>
      <c r="H34" s="77"/>
      <c r="I34" s="77"/>
      <c r="J34" s="77"/>
      <c r="K34" s="197" t="s">
        <v>134</v>
      </c>
      <c r="L34" s="77"/>
      <c r="M34" s="77"/>
      <c r="N34" s="77"/>
      <c r="O34" s="77"/>
      <c r="P34" s="77"/>
      <c r="Q34" s="77"/>
      <c r="R34" s="77"/>
      <c r="S34" s="15"/>
      <c r="T34" s="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5"/>
    </row>
    <row r="37" spans="1:20" ht="19.5" customHeight="1" thickBot="1">
      <c r="A37" s="21"/>
      <c r="B37" s="61" t="s">
        <v>212</v>
      </c>
      <c r="C37" s="20" t="str">
        <f>IF($M$30="Net","Net El.","Gross El.")</f>
        <v>Gross El.</v>
      </c>
      <c r="D37" s="57"/>
      <c r="E37" s="61" t="s">
        <v>212</v>
      </c>
      <c r="F37" s="20" t="str">
        <f>IF($M$30="Net","Net El.","Gross El.")</f>
        <v>Gross El.</v>
      </c>
      <c r="G37" s="21"/>
      <c r="H37" s="61" t="s">
        <v>212</v>
      </c>
      <c r="I37" s="20" t="str">
        <f>IF($M$30="Net","Net El.","Gross El.")</f>
        <v>Gross El.</v>
      </c>
      <c r="J37" s="59"/>
      <c r="K37" s="61" t="s">
        <v>212</v>
      </c>
      <c r="L37" s="20" t="str">
        <f>IF($M$30="Net","Net El.","Gross El.")</f>
        <v>Gross El.</v>
      </c>
      <c r="M37" s="77"/>
      <c r="N37" s="61" t="s">
        <v>212</v>
      </c>
      <c r="O37" s="20" t="str">
        <f>IF($M$30="Net","Net El.","Gross El.")</f>
        <v>Gross El.</v>
      </c>
      <c r="P37" s="77"/>
      <c r="Q37" s="77"/>
      <c r="R37" s="77"/>
      <c r="S37" s="15"/>
      <c r="T37" s="5"/>
    </row>
    <row r="38" spans="1:20" ht="19.5" customHeight="1" thickBot="1">
      <c r="A38" s="19">
        <f>IF(B38="","",1)</f>
        <v>1</v>
      </c>
      <c r="B38" s="205" t="s">
        <v>206</v>
      </c>
      <c r="C38" s="18"/>
      <c r="D38" s="51">
        <f>IF(E38="","",1)</f>
        <v>1</v>
      </c>
      <c r="E38" s="205" t="s">
        <v>206</v>
      </c>
      <c r="F38" s="18"/>
      <c r="G38" s="22">
        <f>IF(H38="","",1)</f>
        <v>1</v>
      </c>
      <c r="H38" s="205" t="s">
        <v>206</v>
      </c>
      <c r="I38" s="18"/>
      <c r="J38" s="22">
        <f>IF(K38="","",1)</f>
        <v>1</v>
      </c>
      <c r="K38" s="205" t="s">
        <v>206</v>
      </c>
      <c r="L38" s="32"/>
      <c r="M38" s="22">
        <f>IF(N38="","",1)</f>
        <v>1</v>
      </c>
      <c r="N38" s="205" t="s">
        <v>206</v>
      </c>
      <c r="O38" s="32"/>
      <c r="P38" s="77"/>
      <c r="Q38" s="77"/>
      <c r="R38" s="77"/>
      <c r="S38" s="15"/>
      <c r="T38" s="5"/>
    </row>
    <row r="39" spans="1:20" ht="19.5" customHeight="1" thickBot="1">
      <c r="A39" s="19">
        <f>IF(B39="","",A38+1)</f>
        <v>2</v>
      </c>
      <c r="B39" s="205" t="s">
        <v>206</v>
      </c>
      <c r="C39" s="18"/>
      <c r="D39" s="51">
        <f aca="true" t="shared" si="0" ref="D39:D55">IF(E39="","",D38+1)</f>
        <v>2</v>
      </c>
      <c r="E39" s="205" t="s">
        <v>206</v>
      </c>
      <c r="F39" s="18"/>
      <c r="G39" s="22">
        <f>IF(H39="","",G38+1)</f>
        <v>2</v>
      </c>
      <c r="H39" s="205" t="s">
        <v>206</v>
      </c>
      <c r="I39" s="18"/>
      <c r="J39" s="22">
        <f>IF(K39="","",J38+1)</f>
        <v>2</v>
      </c>
      <c r="K39" s="205" t="s">
        <v>206</v>
      </c>
      <c r="L39" s="32"/>
      <c r="M39" s="22">
        <f>IF(N39="","",M38+1)</f>
        <v>2</v>
      </c>
      <c r="N39" s="205" t="s">
        <v>206</v>
      </c>
      <c r="O39" s="32"/>
      <c r="P39" s="77"/>
      <c r="Q39" s="77"/>
      <c r="R39" s="77"/>
      <c r="S39" s="15"/>
      <c r="T39" s="5"/>
    </row>
    <row r="40" spans="1:20" ht="19.5" customHeight="1" thickBot="1">
      <c r="A40" s="19">
        <f aca="true" t="shared" si="1" ref="A40:A59">IF(B40="","",A39+1)</f>
        <v>3</v>
      </c>
      <c r="B40" s="205" t="s">
        <v>206</v>
      </c>
      <c r="C40" s="18"/>
      <c r="D40" s="51">
        <f t="shared" si="0"/>
        <v>3</v>
      </c>
      <c r="E40" s="205" t="s">
        <v>206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5"/>
    </row>
    <row r="41" spans="1:20" ht="19.5" customHeight="1" thickBot="1">
      <c r="A41" s="19">
        <f t="shared" si="1"/>
        <v>4</v>
      </c>
      <c r="B41" s="205" t="s">
        <v>206</v>
      </c>
      <c r="C41" s="18"/>
      <c r="D41" s="51">
        <f t="shared" si="0"/>
        <v>4</v>
      </c>
      <c r="E41" s="205" t="s">
        <v>206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5"/>
    </row>
    <row r="42" spans="1:20" ht="19.5" customHeight="1" thickBot="1">
      <c r="A42" s="19">
        <f t="shared" si="1"/>
        <v>5</v>
      </c>
      <c r="B42" s="205" t="s">
        <v>206</v>
      </c>
      <c r="C42" s="18"/>
      <c r="D42" s="51">
        <f t="shared" si="0"/>
        <v>5</v>
      </c>
      <c r="E42" s="205" t="s">
        <v>206</v>
      </c>
      <c r="F42" s="18"/>
      <c r="G42" s="21"/>
      <c r="H42" s="61" t="s">
        <v>212</v>
      </c>
      <c r="I42" s="20" t="str">
        <f>IF($M$30="Net","Net El.","Gross El.")</f>
        <v>Gross El.</v>
      </c>
      <c r="J42" s="57"/>
      <c r="K42" s="61" t="s">
        <v>212</v>
      </c>
      <c r="L42" s="20" t="str">
        <f>IF($M$30="Net","Net El.","Gross El.")</f>
        <v>Gross El.</v>
      </c>
      <c r="M42" s="77"/>
      <c r="N42" s="61" t="s">
        <v>212</v>
      </c>
      <c r="O42" s="20" t="str">
        <f>IF($M$30="Net","Net El.","Gross El.")</f>
        <v>Gross El.</v>
      </c>
      <c r="P42" s="77"/>
      <c r="Q42" s="21"/>
      <c r="R42" s="77"/>
      <c r="S42" s="15"/>
      <c r="T42" s="5"/>
    </row>
    <row r="43" spans="1:20" ht="19.5" customHeight="1" thickBot="1">
      <c r="A43" s="19">
        <f t="shared" si="1"/>
        <v>6</v>
      </c>
      <c r="B43" s="205" t="s">
        <v>206</v>
      </c>
      <c r="C43" s="18"/>
      <c r="D43" s="51">
        <f t="shared" si="0"/>
        <v>6</v>
      </c>
      <c r="E43" s="205" t="s">
        <v>206</v>
      </c>
      <c r="F43" s="18"/>
      <c r="G43" s="22">
        <f>IF(H43="","",1)</f>
        <v>1</v>
      </c>
      <c r="H43" s="205" t="s">
        <v>206</v>
      </c>
      <c r="I43" s="18"/>
      <c r="J43" s="22">
        <f>IF(K43="","",1)</f>
        <v>1</v>
      </c>
      <c r="K43" s="205" t="s">
        <v>206</v>
      </c>
      <c r="L43" s="32"/>
      <c r="M43" s="22">
        <f>IF(N43="","",1)</f>
        <v>1</v>
      </c>
      <c r="N43" s="205" t="s">
        <v>206</v>
      </c>
      <c r="O43" s="32"/>
      <c r="P43" s="77"/>
      <c r="Q43" s="77"/>
      <c r="R43" s="77"/>
      <c r="S43" s="15"/>
      <c r="T43" s="5"/>
    </row>
    <row r="44" spans="1:20" ht="19.5" customHeight="1" thickBot="1">
      <c r="A44" s="19">
        <f t="shared" si="1"/>
        <v>7</v>
      </c>
      <c r="B44" s="205" t="s">
        <v>206</v>
      </c>
      <c r="C44" s="18"/>
      <c r="D44" s="51">
        <f t="shared" si="0"/>
        <v>7</v>
      </c>
      <c r="E44" s="205" t="s">
        <v>206</v>
      </c>
      <c r="F44" s="18"/>
      <c r="G44" s="22">
        <f>IF(H44="","",G43+1)</f>
        <v>2</v>
      </c>
      <c r="H44" s="205" t="s">
        <v>206</v>
      </c>
      <c r="I44" s="18"/>
      <c r="J44" s="22">
        <f>IF(K44="","",J43+1)</f>
        <v>2</v>
      </c>
      <c r="K44" s="205" t="s">
        <v>206</v>
      </c>
      <c r="L44" s="32"/>
      <c r="M44" s="22">
        <f>IF(N44="","",M43+1)</f>
        <v>2</v>
      </c>
      <c r="N44" s="205" t="s">
        <v>206</v>
      </c>
      <c r="O44" s="32"/>
      <c r="P44" s="77"/>
      <c r="Q44" s="77"/>
      <c r="R44" s="77"/>
      <c r="S44" s="15"/>
      <c r="T44" s="5"/>
    </row>
    <row r="45" spans="1:20" ht="19.5" customHeight="1" thickBot="1">
      <c r="A45" s="19">
        <f t="shared" si="1"/>
        <v>8</v>
      </c>
      <c r="B45" s="205" t="s">
        <v>206</v>
      </c>
      <c r="C45" s="18"/>
      <c r="D45" s="51">
        <f t="shared" si="0"/>
        <v>8</v>
      </c>
      <c r="E45" s="205" t="s">
        <v>206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5"/>
    </row>
    <row r="46" spans="1:20" ht="19.5" customHeight="1" thickBot="1">
      <c r="A46" s="19">
        <f t="shared" si="1"/>
        <v>9</v>
      </c>
      <c r="B46" s="205" t="s">
        <v>206</v>
      </c>
      <c r="C46" s="18"/>
      <c r="D46" s="51">
        <f t="shared" si="0"/>
        <v>9</v>
      </c>
      <c r="E46" s="205" t="s">
        <v>206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5"/>
    </row>
    <row r="47" spans="1:20" ht="19.5" customHeight="1" thickBot="1">
      <c r="A47" s="19">
        <f t="shared" si="1"/>
        <v>10</v>
      </c>
      <c r="B47" s="205" t="s">
        <v>206</v>
      </c>
      <c r="C47" s="18"/>
      <c r="D47" s="51">
        <f t="shared" si="0"/>
        <v>10</v>
      </c>
      <c r="E47" s="205" t="s">
        <v>206</v>
      </c>
      <c r="F47" s="18"/>
      <c r="G47" s="21"/>
      <c r="H47" s="61" t="s">
        <v>212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5"/>
    </row>
    <row r="48" spans="1:20" ht="19.5" customHeight="1" thickBot="1">
      <c r="A48" s="19">
        <f t="shared" si="1"/>
        <v>11</v>
      </c>
      <c r="B48" s="205" t="s">
        <v>206</v>
      </c>
      <c r="C48" s="18"/>
      <c r="D48" s="51">
        <f t="shared" si="0"/>
        <v>11</v>
      </c>
      <c r="E48" s="205" t="s">
        <v>206</v>
      </c>
      <c r="F48" s="18"/>
      <c r="G48" s="22">
        <f>IF(H48="","",1)</f>
        <v>1</v>
      </c>
      <c r="H48" s="205" t="s">
        <v>206</v>
      </c>
      <c r="I48" s="18"/>
      <c r="J48" s="22"/>
      <c r="K48" s="55"/>
      <c r="L48" s="198"/>
      <c r="M48" s="31"/>
      <c r="N48" s="55"/>
      <c r="O48" s="198"/>
      <c r="P48" s="77"/>
      <c r="Q48" s="21"/>
      <c r="R48" s="77"/>
      <c r="S48" s="15"/>
      <c r="T48" s="5"/>
    </row>
    <row r="49" spans="1:20" ht="19.5" customHeight="1" thickBot="1">
      <c r="A49" s="19">
        <f t="shared" si="1"/>
        <v>12</v>
      </c>
      <c r="B49" s="205" t="s">
        <v>206</v>
      </c>
      <c r="C49" s="18"/>
      <c r="D49" s="51">
        <f t="shared" si="0"/>
        <v>12</v>
      </c>
      <c r="E49" s="205" t="s">
        <v>206</v>
      </c>
      <c r="F49" s="18"/>
      <c r="G49" s="22">
        <f>IF(H49="","",G48+1)</f>
        <v>2</v>
      </c>
      <c r="H49" s="205" t="s">
        <v>206</v>
      </c>
      <c r="I49" s="18"/>
      <c r="J49" s="22"/>
      <c r="K49" s="55"/>
      <c r="L49" s="198"/>
      <c r="M49" s="31"/>
      <c r="N49" s="55"/>
      <c r="O49" s="198"/>
      <c r="P49" s="77"/>
      <c r="Q49" s="21"/>
      <c r="R49" s="77"/>
      <c r="S49" s="15"/>
      <c r="T49" s="5"/>
    </row>
    <row r="50" spans="1:20" ht="19.5" customHeight="1" thickBot="1">
      <c r="A50" s="19">
        <f t="shared" si="1"/>
        <v>13</v>
      </c>
      <c r="B50" s="205" t="s">
        <v>206</v>
      </c>
      <c r="C50" s="18"/>
      <c r="D50" s="51">
        <f t="shared" si="0"/>
        <v>13</v>
      </c>
      <c r="E50" s="205" t="s">
        <v>206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5"/>
    </row>
    <row r="51" spans="1:20" ht="19.5" customHeight="1" thickBot="1">
      <c r="A51" s="19">
        <f t="shared" si="1"/>
        <v>14</v>
      </c>
      <c r="B51" s="205" t="s">
        <v>206</v>
      </c>
      <c r="C51" s="18"/>
      <c r="D51" s="51">
        <f t="shared" si="0"/>
        <v>14</v>
      </c>
      <c r="E51" s="205" t="s">
        <v>206</v>
      </c>
      <c r="F51" s="18"/>
      <c r="G51" s="77"/>
      <c r="H51" s="77"/>
      <c r="I51" s="77"/>
      <c r="J51" s="77"/>
      <c r="K51" s="77"/>
      <c r="L51" s="196" t="s">
        <v>136</v>
      </c>
      <c r="M51" s="77"/>
      <c r="N51" s="77"/>
      <c r="O51" s="77"/>
      <c r="P51" s="77"/>
      <c r="Q51" s="77"/>
      <c r="R51" s="77"/>
      <c r="S51" s="15"/>
      <c r="T51" s="5"/>
    </row>
    <row r="52" spans="1:20" ht="19.5" customHeight="1" thickBot="1">
      <c r="A52" s="19">
        <f t="shared" si="1"/>
        <v>15</v>
      </c>
      <c r="B52" s="205" t="s">
        <v>206</v>
      </c>
      <c r="C52" s="18"/>
      <c r="D52" s="51">
        <f t="shared" si="0"/>
        <v>15</v>
      </c>
      <c r="E52" s="205" t="s">
        <v>206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5"/>
    </row>
    <row r="53" spans="1:20" ht="19.5" customHeight="1" thickBot="1">
      <c r="A53" s="19">
        <f t="shared" si="1"/>
        <v>16</v>
      </c>
      <c r="B53" s="205" t="s">
        <v>206</v>
      </c>
      <c r="C53" s="18"/>
      <c r="D53" s="51">
        <f t="shared" si="0"/>
        <v>16</v>
      </c>
      <c r="E53" s="205" t="s">
        <v>206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5"/>
    </row>
    <row r="54" spans="1:19" ht="19.5" customHeight="1" thickBot="1">
      <c r="A54" s="19">
        <f t="shared" si="1"/>
        <v>17</v>
      </c>
      <c r="B54" s="205" t="s">
        <v>206</v>
      </c>
      <c r="C54" s="18"/>
      <c r="D54" s="51">
        <f t="shared" si="0"/>
        <v>17</v>
      </c>
      <c r="E54" s="205" t="s">
        <v>206</v>
      </c>
      <c r="F54" s="18"/>
      <c r="G54" s="77"/>
      <c r="H54" s="77"/>
      <c r="I54" s="21"/>
      <c r="J54" s="61" t="s">
        <v>212</v>
      </c>
      <c r="K54" s="20" t="str">
        <f>IF($M$30="Net","Net El.","Gross El.")</f>
        <v>Gross El.</v>
      </c>
      <c r="L54" s="57"/>
      <c r="M54" s="61" t="s">
        <v>212</v>
      </c>
      <c r="N54" s="20" t="str">
        <f>IF($M$30="Net","Net El.","Gross El.")</f>
        <v>Gross El.</v>
      </c>
      <c r="O54" s="57"/>
      <c r="P54" s="77"/>
      <c r="Q54" s="77"/>
      <c r="R54" s="77"/>
      <c r="S54" s="77"/>
    </row>
    <row r="55" spans="1:19" ht="19.5" customHeight="1" thickBot="1">
      <c r="A55" s="19">
        <f t="shared" si="1"/>
        <v>18</v>
      </c>
      <c r="B55" s="205" t="s">
        <v>206</v>
      </c>
      <c r="C55" s="56"/>
      <c r="D55" s="51">
        <f t="shared" si="0"/>
        <v>18</v>
      </c>
      <c r="E55" s="205" t="s">
        <v>206</v>
      </c>
      <c r="F55" s="56"/>
      <c r="G55" s="77"/>
      <c r="H55" s="77"/>
      <c r="I55" s="22">
        <f>IF(J55="","",1)</f>
        <v>1</v>
      </c>
      <c r="J55" s="205" t="s">
        <v>206</v>
      </c>
      <c r="K55" s="18"/>
      <c r="L55" s="22">
        <f>IF(M55="","",1)</f>
        <v>1</v>
      </c>
      <c r="M55" s="205" t="s">
        <v>206</v>
      </c>
      <c r="N55" s="32"/>
      <c r="O55" s="198"/>
      <c r="P55" s="77"/>
      <c r="Q55" s="77"/>
      <c r="R55" s="77"/>
      <c r="S55" s="77"/>
    </row>
    <row r="56" spans="1:19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5" t="s">
        <v>206</v>
      </c>
      <c r="K56" s="18"/>
      <c r="L56" s="22">
        <f>IF(M56="","",L55+1)</f>
        <v>2</v>
      </c>
      <c r="M56" s="205" t="s">
        <v>206</v>
      </c>
      <c r="N56" s="32"/>
      <c r="O56" s="198"/>
      <c r="P56" s="77"/>
      <c r="Q56" s="77"/>
      <c r="R56" s="77"/>
      <c r="S56" s="77"/>
    </row>
    <row r="57" spans="1:19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</row>
    <row r="59" spans="1:19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</row>
    <row r="60" spans="1:19" ht="19.5" customHeight="1">
      <c r="A60" s="19">
        <f>IF(B63="","",A59+1)</f>
      </c>
      <c r="B60" s="77"/>
      <c r="C60" s="77"/>
      <c r="D60" s="119"/>
      <c r="E60" s="119"/>
      <c r="F60" s="119"/>
      <c r="G60" s="199" t="s">
        <v>120</v>
      </c>
      <c r="H60" s="119"/>
      <c r="I60" s="119"/>
      <c r="J60" s="119"/>
      <c r="K60" s="119"/>
      <c r="L60" s="77"/>
      <c r="M60" s="200"/>
      <c r="N60" s="198"/>
      <c r="O60" s="55"/>
      <c r="P60" s="57"/>
      <c r="Q60" s="57"/>
      <c r="R60" s="77"/>
      <c r="S60" s="77"/>
    </row>
    <row r="61" spans="1:19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200"/>
      <c r="N61" s="198"/>
      <c r="O61" s="55"/>
      <c r="P61" s="57"/>
      <c r="Q61" s="57"/>
      <c r="R61" s="77"/>
      <c r="S61" s="77"/>
    </row>
    <row r="62" spans="1:19" ht="19.5" customHeight="1">
      <c r="A62" s="77"/>
      <c r="B62" s="77"/>
      <c r="C62" s="77"/>
      <c r="D62" s="201" t="s">
        <v>121</v>
      </c>
      <c r="E62" s="202"/>
      <c r="F62" s="203" t="s">
        <v>122</v>
      </c>
      <c r="G62" s="203"/>
      <c r="H62" s="202"/>
      <c r="I62" s="203" t="s">
        <v>123</v>
      </c>
      <c r="J62" s="203"/>
      <c r="K62" s="204"/>
      <c r="L62" s="77"/>
      <c r="M62" s="77"/>
      <c r="N62" s="77"/>
      <c r="O62" s="77"/>
      <c r="P62" s="200"/>
      <c r="Q62" s="198"/>
      <c r="R62" s="77"/>
      <c r="S62" s="77"/>
    </row>
    <row r="63" spans="1:19" ht="19.5" customHeight="1">
      <c r="A63" s="77"/>
      <c r="B63" s="55"/>
      <c r="C63" s="77"/>
      <c r="D63" s="206"/>
      <c r="E63" s="207"/>
      <c r="F63" s="208"/>
      <c r="G63" s="208"/>
      <c r="H63" s="207"/>
      <c r="I63" s="209"/>
      <c r="J63" s="209"/>
      <c r="K63" s="210"/>
      <c r="L63" s="77"/>
      <c r="M63" s="77"/>
      <c r="N63" s="77"/>
      <c r="O63" s="77"/>
      <c r="P63" s="200"/>
      <c r="Q63" s="198"/>
      <c r="R63" s="77"/>
      <c r="S63" s="77"/>
    </row>
    <row r="64" spans="1:19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</row>
    <row r="66" spans="1:19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</row>
    <row r="67" spans="1:19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</row>
    <row r="68" spans="1:19" ht="12.75">
      <c r="A68" s="77"/>
      <c r="B68" s="77"/>
      <c r="C68" s="77"/>
      <c r="D68" s="211"/>
      <c r="E68" s="211"/>
      <c r="F68" s="211"/>
      <c r="G68" s="211"/>
      <c r="H68" s="211"/>
      <c r="I68" s="211"/>
      <c r="J68" s="211"/>
      <c r="K68" s="211"/>
      <c r="L68" s="211"/>
      <c r="M68" s="77"/>
      <c r="N68" s="77"/>
      <c r="O68" s="77"/>
      <c r="P68" s="77"/>
      <c r="Q68" s="77"/>
      <c r="R68" s="77"/>
      <c r="S68" s="77"/>
    </row>
    <row r="69" spans="1:19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</row>
    <row r="70" spans="1:19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.75">
      <c r="A71" s="77"/>
      <c r="B71" s="77"/>
      <c r="C71" s="77"/>
      <c r="D71" s="77"/>
      <c r="E71" s="77"/>
      <c r="F71" s="77"/>
      <c r="G71" s="77"/>
      <c r="H71" s="77"/>
      <c r="I71" s="177" t="s">
        <v>16</v>
      </c>
      <c r="J71" s="350">
        <f>+'Theor Self Stress #1'!G53</f>
        <v>0</v>
      </c>
      <c r="K71" s="351"/>
      <c r="L71" s="352"/>
      <c r="M71" s="77"/>
      <c r="N71" s="77"/>
      <c r="O71" s="77"/>
      <c r="P71" s="77"/>
      <c r="Q71" s="77"/>
      <c r="R71" s="77"/>
      <c r="S71" s="77"/>
    </row>
    <row r="72" spans="1:19" ht="12.75">
      <c r="A72" s="178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1:19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1:19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1:19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</sheetData>
  <sheetProtection sheet="1" objects="1"/>
  <mergeCells count="6">
    <mergeCell ref="A1:C1"/>
    <mergeCell ref="D1:F1"/>
    <mergeCell ref="A9:O9"/>
    <mergeCell ref="A12:O12"/>
    <mergeCell ref="A11:O11"/>
    <mergeCell ref="A10:O10"/>
  </mergeCells>
  <dataValidations count="3"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M30">
      <formula1>$Q$30:$Q$31</formula1>
    </dataValidation>
    <dataValidation type="list" allowBlank="1" showInputMessage="1" showErrorMessage="1" sqref="B38:B55 E38:E55 H38:H39 K38:K39 N38:N39 H43:H44 K43:K44 N43:N44 H48:H49 J55:J56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7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12" t="s">
        <v>13</v>
      </c>
      <c r="B1" s="413"/>
      <c r="C1" s="413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5"/>
      <c r="S1" s="5"/>
      <c r="T1" s="5"/>
    </row>
    <row r="2" spans="1:20" ht="12.75">
      <c r="A2" s="340"/>
      <c r="B2" s="341"/>
      <c r="C2" s="34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"/>
      <c r="S2" s="5"/>
      <c r="T2" s="5"/>
    </row>
    <row r="3" spans="1:20" ht="12.75">
      <c r="A3" s="340"/>
      <c r="B3" s="341"/>
      <c r="C3" s="34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5"/>
      <c r="S3" s="5"/>
      <c r="T3" s="5"/>
    </row>
    <row r="4" spans="1:20" ht="12.75">
      <c r="A4" s="340"/>
      <c r="B4" s="341"/>
      <c r="C4" s="34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5"/>
      <c r="S4" s="5"/>
      <c r="T4" s="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5"/>
      <c r="S5" s="5"/>
      <c r="T5" s="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5"/>
      <c r="Q6" s="185"/>
      <c r="R6" s="5"/>
      <c r="S6" s="5"/>
      <c r="T6" s="5"/>
    </row>
    <row r="7" spans="1:20" ht="15" customHeight="1">
      <c r="A7" s="78" t="s">
        <v>654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7"/>
      <c r="M7" s="187"/>
      <c r="N7" s="304" t="s">
        <v>717</v>
      </c>
      <c r="O7" s="31"/>
      <c r="P7" s="10"/>
      <c r="Q7" s="10"/>
      <c r="R7" s="5"/>
      <c r="S7" s="5"/>
      <c r="T7" s="5"/>
    </row>
    <row r="8" spans="1:20" ht="13.5" customHeight="1">
      <c r="A8" s="320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2"/>
      <c r="Q8" s="222"/>
      <c r="R8" s="4"/>
      <c r="S8" s="5"/>
      <c r="T8" s="5"/>
    </row>
    <row r="9" spans="1:20" ht="13.5" customHeight="1">
      <c r="A9" s="414" t="s">
        <v>102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222"/>
      <c r="Q9" s="222"/>
      <c r="R9" s="4"/>
      <c r="S9" s="5"/>
      <c r="T9" s="5"/>
    </row>
    <row r="10" spans="1:20" ht="13.5" customHeight="1">
      <c r="A10" s="416" t="s">
        <v>104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222"/>
      <c r="Q10" s="222"/>
      <c r="R10" s="4"/>
      <c r="S10" s="5"/>
      <c r="T10" s="5"/>
    </row>
    <row r="11" spans="1:20" ht="13.5" customHeight="1">
      <c r="A11" s="417" t="s">
        <v>699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222"/>
      <c r="Q11" s="222"/>
      <c r="R11" s="4"/>
      <c r="S11" s="5"/>
      <c r="T11" s="5"/>
    </row>
    <row r="12" spans="1:18" ht="13.5" customHeight="1">
      <c r="A12" s="417" t="s">
        <v>658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50"/>
      <c r="Q12" s="50"/>
      <c r="R12" s="5"/>
    </row>
    <row r="13" spans="1:18" ht="13.5" customHeight="1">
      <c r="A13" s="92"/>
      <c r="B13" s="144"/>
      <c r="C13" s="144"/>
      <c r="D13" s="77"/>
      <c r="E13" s="77"/>
      <c r="F13" s="77"/>
      <c r="G13" s="77"/>
      <c r="H13" s="229"/>
      <c r="I13" s="230"/>
      <c r="J13" s="232"/>
      <c r="K13" s="112"/>
      <c r="L13" s="312"/>
      <c r="M13" s="313"/>
      <c r="N13" s="319"/>
      <c r="O13" s="311"/>
      <c r="P13" s="50"/>
      <c r="Q13" s="50"/>
      <c r="R13" s="5"/>
    </row>
    <row r="14" spans="1:18" ht="13.5" customHeight="1">
      <c r="A14" s="92"/>
      <c r="B14" s="144"/>
      <c r="C14" s="144"/>
      <c r="D14" s="77"/>
      <c r="E14" s="77"/>
      <c r="F14" s="164"/>
      <c r="G14" s="329" t="s">
        <v>105</v>
      </c>
      <c r="H14" s="301">
        <f>IF('Theor Self Stress #1'!E12="","",'Theor Self Stress #1'!E12)</f>
      </c>
      <c r="I14" s="301"/>
      <c r="J14" s="95"/>
      <c r="K14" s="112"/>
      <c r="L14" s="312"/>
      <c r="M14" s="314"/>
      <c r="N14" s="82" t="s">
        <v>112</v>
      </c>
      <c r="O14" s="130"/>
      <c r="P14" s="50"/>
      <c r="Q14" s="50"/>
      <c r="R14" s="5"/>
    </row>
    <row r="15" spans="1:18" ht="13.5" customHeight="1">
      <c r="A15" s="92"/>
      <c r="B15" s="144"/>
      <c r="C15" s="144"/>
      <c r="D15" s="77"/>
      <c r="E15" s="77"/>
      <c r="F15" s="164"/>
      <c r="G15" s="330" t="s">
        <v>159</v>
      </c>
      <c r="H15" s="301">
        <f>IF('Theor Self Stress #1'!E13="","",'Theor Self Stress #1'!E13)</f>
      </c>
      <c r="I15" s="301"/>
      <c r="J15" s="95"/>
      <c r="K15" s="91"/>
      <c r="L15" s="312"/>
      <c r="M15" s="314"/>
      <c r="N15" s="84" t="s">
        <v>85</v>
      </c>
      <c r="O15" s="85">
        <f ca="1">TODAY()</f>
        <v>41617</v>
      </c>
      <c r="P15" s="50"/>
      <c r="Q15" s="50"/>
      <c r="R15" s="5"/>
    </row>
    <row r="16" spans="1:17" ht="13.5" customHeight="1">
      <c r="A16" s="92"/>
      <c r="B16" s="144"/>
      <c r="C16" s="144"/>
      <c r="D16" s="77"/>
      <c r="E16" s="77"/>
      <c r="F16" s="164"/>
      <c r="G16" s="330" t="s">
        <v>158</v>
      </c>
      <c r="H16" s="301">
        <f>IF('Theor Self Stress #1'!E14="","",'Theor Self Stress #1'!E14)</f>
      </c>
      <c r="I16" s="301"/>
      <c r="J16" s="95"/>
      <c r="K16" s="91"/>
      <c r="L16" s="312"/>
      <c r="M16" s="314"/>
      <c r="N16" s="315"/>
      <c r="O16" s="318"/>
      <c r="P16" s="77"/>
      <c r="Q16" s="77"/>
    </row>
    <row r="17" spans="1:17" ht="13.5" customHeight="1">
      <c r="A17" s="230"/>
      <c r="B17" s="144"/>
      <c r="C17" s="144"/>
      <c r="D17" s="77"/>
      <c r="E17" s="77"/>
      <c r="F17" s="164"/>
      <c r="G17" s="330" t="s">
        <v>106</v>
      </c>
      <c r="H17" s="301">
        <f>IF('Theor Self Stress #1'!E15="","",'Theor Self Stress #1'!E15)</f>
      </c>
      <c r="I17" s="301"/>
      <c r="J17" s="95"/>
      <c r="K17" s="91"/>
      <c r="L17" s="312"/>
      <c r="M17" s="314"/>
      <c r="N17" s="315"/>
      <c r="O17" s="318"/>
      <c r="P17" s="77"/>
      <c r="Q17" s="77"/>
    </row>
    <row r="18" spans="1:17" ht="13.5" customHeight="1">
      <c r="A18" s="230"/>
      <c r="B18" s="144"/>
      <c r="C18" s="144"/>
      <c r="D18" s="77"/>
      <c r="E18" s="77"/>
      <c r="F18" s="164"/>
      <c r="G18" s="330" t="s">
        <v>84</v>
      </c>
      <c r="H18" s="301">
        <f>IF('Theor Self Stress #1'!E16="","",'Theor Self Stress #1'!E16)</f>
      </c>
      <c r="I18" s="301"/>
      <c r="J18" s="95"/>
      <c r="K18" s="91"/>
      <c r="L18" s="312"/>
      <c r="M18" s="314"/>
      <c r="N18" s="315"/>
      <c r="O18" s="318"/>
      <c r="P18" s="77"/>
      <c r="Q18" s="77"/>
    </row>
    <row r="19" spans="1:17" ht="13.5" customHeight="1">
      <c r="A19" s="230"/>
      <c r="B19" s="144"/>
      <c r="C19" s="144"/>
      <c r="D19" s="77"/>
      <c r="E19" s="77"/>
      <c r="F19" s="164"/>
      <c r="G19" s="330" t="s">
        <v>188</v>
      </c>
      <c r="H19" s="309">
        <f>+'Theor Self Stress #2'!C30</f>
        <v>0</v>
      </c>
      <c r="I19" s="309"/>
      <c r="J19" s="372"/>
      <c r="K19" s="91"/>
      <c r="L19" s="312"/>
      <c r="M19" s="314"/>
      <c r="N19" s="315"/>
      <c r="O19" s="318"/>
      <c r="P19" s="77"/>
      <c r="Q19" s="77"/>
    </row>
    <row r="20" spans="1:17" ht="13.5" customHeight="1">
      <c r="A20" s="318"/>
      <c r="B20" s="318"/>
      <c r="C20" s="318"/>
      <c r="D20" s="312"/>
      <c r="E20" s="373"/>
      <c r="F20" s="373"/>
      <c r="G20" s="312"/>
      <c r="H20" s="316"/>
      <c r="I20" s="317"/>
      <c r="J20" s="317"/>
      <c r="K20" s="317"/>
      <c r="L20" s="312"/>
      <c r="M20" s="314"/>
      <c r="N20" s="315"/>
      <c r="O20" s="318"/>
      <c r="P20" s="77"/>
      <c r="Q20" s="77"/>
    </row>
    <row r="21" spans="1:17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</row>
    <row r="22" spans="1:17" ht="13.5" customHeight="1">
      <c r="A22" s="97"/>
      <c r="B22" s="97"/>
      <c r="C22" s="97"/>
      <c r="D22" s="92"/>
      <c r="E22" s="233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S23" s="5"/>
      <c r="T23" s="5"/>
    </row>
    <row r="24" spans="1:20" ht="19.5" customHeight="1">
      <c r="A24" s="21"/>
      <c r="B24" s="23"/>
      <c r="C24" s="19" t="s">
        <v>124</v>
      </c>
      <c r="D24" s="66"/>
      <c r="E24" s="188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5"/>
      <c r="S24" s="5"/>
      <c r="T24" s="5"/>
    </row>
    <row r="25" spans="1:20" ht="19.5" customHeight="1">
      <c r="A25" s="21"/>
      <c r="B25" s="23"/>
      <c r="C25" s="19"/>
      <c r="D25" s="22" t="s">
        <v>114</v>
      </c>
      <c r="E25" s="188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5"/>
      <c r="S25" s="5"/>
      <c r="T25" s="5"/>
    </row>
    <row r="26" spans="1:20" ht="19.5" customHeight="1">
      <c r="A26" s="21"/>
      <c r="B26" s="23"/>
      <c r="C26" s="19" t="s">
        <v>653</v>
      </c>
      <c r="D26" s="406"/>
      <c r="E26" s="407"/>
      <c r="F26" s="65"/>
      <c r="G26" s="189" t="s">
        <v>152</v>
      </c>
      <c r="H26" s="190">
        <f>+'Theor Self Stress #2'!C30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5"/>
      <c r="S26" s="5"/>
      <c r="T26" s="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5"/>
      <c r="S27" s="5"/>
      <c r="T27" s="5"/>
    </row>
    <row r="28" spans="1:20" ht="19.5" customHeight="1">
      <c r="A28" s="21"/>
      <c r="B28" s="77"/>
      <c r="C28" s="21"/>
      <c r="D28" s="21"/>
      <c r="E28" s="21"/>
      <c r="F28" s="22"/>
      <c r="G28" s="22"/>
      <c r="H28" s="362" t="s">
        <v>87</v>
      </c>
      <c r="I28" s="363" t="s">
        <v>87</v>
      </c>
      <c r="J28" s="77"/>
      <c r="K28" s="77"/>
      <c r="L28" s="331"/>
      <c r="M28" s="332"/>
      <c r="N28" s="94"/>
      <c r="O28" s="51"/>
      <c r="P28" s="50"/>
      <c r="Q28" s="50"/>
      <c r="R28" s="5"/>
      <c r="S28" s="5"/>
      <c r="T28" s="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99" t="s">
        <v>650</v>
      </c>
      <c r="M29" s="97"/>
      <c r="N29" s="333"/>
      <c r="O29" s="51"/>
      <c r="P29" s="50"/>
      <c r="Q29" s="50"/>
      <c r="R29" s="5"/>
      <c r="S29" s="5"/>
      <c r="T29" s="5"/>
    </row>
    <row r="30" spans="1:20" ht="19.5" customHeight="1">
      <c r="A30" s="19"/>
      <c r="B30" s="77"/>
      <c r="C30" s="77"/>
      <c r="D30" s="77"/>
      <c r="E30" s="77"/>
      <c r="F30" s="182" t="s">
        <v>67</v>
      </c>
      <c r="G30" s="125" t="s">
        <v>87</v>
      </c>
      <c r="H30" s="191" t="s">
        <v>128</v>
      </c>
      <c r="I30" s="192" t="s">
        <v>127</v>
      </c>
      <c r="J30" s="77"/>
      <c r="K30" s="77"/>
      <c r="L30" s="334" t="s">
        <v>651</v>
      </c>
      <c r="M30" s="335"/>
      <c r="N30" s="336"/>
      <c r="O30" s="51"/>
      <c r="P30" s="50"/>
      <c r="Q30" s="50" t="s">
        <v>652</v>
      </c>
      <c r="R30" s="5"/>
      <c r="S30" s="5"/>
      <c r="T30" s="5"/>
    </row>
    <row r="31" spans="1:20" ht="19.5" customHeight="1">
      <c r="A31" s="19"/>
      <c r="B31" s="77"/>
      <c r="C31" s="154" t="s">
        <v>211</v>
      </c>
      <c r="D31" s="154" t="s">
        <v>647</v>
      </c>
      <c r="E31" s="154" t="s">
        <v>133</v>
      </c>
      <c r="F31" s="137"/>
      <c r="G31" s="64" t="str">
        <f>IF($M$30="Net","Net El.","Gross El.")</f>
        <v>Gross El.</v>
      </c>
      <c r="H31" s="193" t="s">
        <v>110</v>
      </c>
      <c r="I31" s="138" t="s">
        <v>111</v>
      </c>
      <c r="J31" s="77"/>
      <c r="K31" s="77"/>
      <c r="L31" s="334" t="s">
        <v>649</v>
      </c>
      <c r="M31" s="97"/>
      <c r="N31" s="336"/>
      <c r="O31" s="51"/>
      <c r="P31" s="50"/>
      <c r="Q31" s="50" t="s">
        <v>648</v>
      </c>
      <c r="R31" s="5"/>
      <c r="S31" s="5"/>
      <c r="T31" s="5"/>
    </row>
    <row r="32" spans="1:20" ht="19.5" customHeight="1">
      <c r="A32" s="19"/>
      <c r="B32" s="77"/>
      <c r="C32" s="154" t="s">
        <v>207</v>
      </c>
      <c r="D32" s="321">
        <f>+'Theor Self Stress #2'!I32</f>
        <v>0</v>
      </c>
      <c r="E32" s="322">
        <f>+'Theor Self Stress #2'!F34/1000000</f>
        <v>0</v>
      </c>
      <c r="F32" s="323" t="e">
        <f>+Forces!E55</f>
        <v>#DIV/0!</v>
      </c>
      <c r="G32" s="324" t="e">
        <f>IF($M$30="Net",Elongations!$G74,Elongations!$B74)</f>
        <v>#DIV/0!</v>
      </c>
      <c r="H32" s="324" t="e">
        <f>IF($M$30="Net",Elongations!$H74,Elongations!$C74)</f>
        <v>#DIV/0!</v>
      </c>
      <c r="I32" s="339" t="e">
        <f>IF($M$30="Net",Elongations!$I74,Elongations!$D74)</f>
        <v>#DIV/0!</v>
      </c>
      <c r="J32" s="97"/>
      <c r="K32" s="97"/>
      <c r="L32" s="99"/>
      <c r="M32" s="337"/>
      <c r="N32" s="338"/>
      <c r="O32" s="51"/>
      <c r="P32" s="50"/>
      <c r="Q32" s="50"/>
      <c r="R32" s="5"/>
      <c r="S32" s="5"/>
      <c r="T32" s="5"/>
    </row>
    <row r="33" spans="1:20" ht="19.5" customHeight="1">
      <c r="A33" s="21"/>
      <c r="B33" s="77"/>
      <c r="C33" s="77"/>
      <c r="D33" s="160"/>
      <c r="E33" s="326"/>
      <c r="F33" s="326"/>
      <c r="G33" s="327"/>
      <c r="H33" s="298"/>
      <c r="I33" s="328"/>
      <c r="J33" s="325"/>
      <c r="K33" s="325"/>
      <c r="L33" s="145"/>
      <c r="M33" s="145"/>
      <c r="N33" s="145"/>
      <c r="O33" s="23"/>
      <c r="P33" s="23"/>
      <c r="Q33" s="23"/>
      <c r="R33" s="5"/>
      <c r="S33" s="5"/>
      <c r="T33" s="5"/>
    </row>
    <row r="34" spans="1:20" ht="19.5" customHeight="1">
      <c r="A34" s="77"/>
      <c r="B34" s="77"/>
      <c r="C34" s="77"/>
      <c r="D34" s="196" t="s">
        <v>134</v>
      </c>
      <c r="E34" s="77"/>
      <c r="F34" s="77"/>
      <c r="G34" s="77"/>
      <c r="H34" s="77"/>
      <c r="I34" s="77"/>
      <c r="J34" s="77"/>
      <c r="K34" s="197" t="s">
        <v>134</v>
      </c>
      <c r="L34" s="77"/>
      <c r="M34" s="77"/>
      <c r="N34" s="77"/>
      <c r="O34" s="77"/>
      <c r="P34" s="77"/>
      <c r="Q34" s="77"/>
      <c r="S34" s="5"/>
      <c r="T34" s="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S35" s="5"/>
      <c r="T35" s="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S36" s="5"/>
      <c r="T36" s="5"/>
    </row>
    <row r="37" spans="1:20" ht="19.5" customHeight="1" thickBot="1">
      <c r="A37" s="21"/>
      <c r="B37" s="61" t="s">
        <v>212</v>
      </c>
      <c r="C37" s="20" t="str">
        <f>IF($M$30="Net","Net El.","Gross El.")</f>
        <v>Gross El.</v>
      </c>
      <c r="D37" s="57"/>
      <c r="E37" s="61" t="s">
        <v>212</v>
      </c>
      <c r="F37" s="20" t="str">
        <f>IF($M$30="Net","Net El.","Gross El.")</f>
        <v>Gross El.</v>
      </c>
      <c r="G37" s="21"/>
      <c r="H37" s="61" t="s">
        <v>212</v>
      </c>
      <c r="I37" s="20" t="str">
        <f>IF($M$30="Net","Net El.","Gross El.")</f>
        <v>Gross El.</v>
      </c>
      <c r="J37" s="59"/>
      <c r="K37" s="61" t="s">
        <v>212</v>
      </c>
      <c r="L37" s="20" t="str">
        <f>IF($M$30="Net","Net El.","Gross El.")</f>
        <v>Gross El.</v>
      </c>
      <c r="M37" s="77"/>
      <c r="N37" s="61" t="s">
        <v>212</v>
      </c>
      <c r="O37" s="20" t="str">
        <f>IF($M$30="Net","Net El.","Gross El.")</f>
        <v>Gross El.</v>
      </c>
      <c r="P37" s="77"/>
      <c r="Q37" s="77"/>
      <c r="S37" s="5"/>
      <c r="T37" s="5"/>
    </row>
    <row r="38" spans="1:20" ht="19.5" customHeight="1" thickBot="1">
      <c r="A38" s="19">
        <f>IF(B38="","",1)</f>
        <v>1</v>
      </c>
      <c r="B38" s="205" t="s">
        <v>207</v>
      </c>
      <c r="C38" s="18"/>
      <c r="D38" s="51">
        <f>IF(E38="","",1)</f>
        <v>1</v>
      </c>
      <c r="E38" s="205" t="s">
        <v>207</v>
      </c>
      <c r="F38" s="18"/>
      <c r="G38" s="22">
        <f>IF(H38="","",1)</f>
        <v>1</v>
      </c>
      <c r="H38" s="205" t="s">
        <v>207</v>
      </c>
      <c r="I38" s="18"/>
      <c r="J38" s="22">
        <f>IF(K38="","",1)</f>
        <v>1</v>
      </c>
      <c r="K38" s="205" t="s">
        <v>207</v>
      </c>
      <c r="L38" s="32"/>
      <c r="M38" s="22">
        <f>IF(N38="","",1)</f>
        <v>1</v>
      </c>
      <c r="N38" s="205" t="s">
        <v>207</v>
      </c>
      <c r="O38" s="32"/>
      <c r="P38" s="77"/>
      <c r="Q38" s="77"/>
      <c r="S38" s="5"/>
      <c r="T38" s="5"/>
    </row>
    <row r="39" spans="1:20" ht="19.5" customHeight="1" thickBot="1">
      <c r="A39" s="19">
        <f>IF(B39="","",A38+1)</f>
        <v>2</v>
      </c>
      <c r="B39" s="205" t="s">
        <v>207</v>
      </c>
      <c r="C39" s="18"/>
      <c r="D39" s="51">
        <f aca="true" t="shared" si="0" ref="D39:D55">IF(E39="","",D38+1)</f>
        <v>2</v>
      </c>
      <c r="E39" s="205" t="s">
        <v>207</v>
      </c>
      <c r="F39" s="18"/>
      <c r="G39" s="22">
        <f>IF(H39="","",G38+1)</f>
        <v>2</v>
      </c>
      <c r="H39" s="205" t="s">
        <v>207</v>
      </c>
      <c r="I39" s="18"/>
      <c r="J39" s="22">
        <f>IF(K39="","",J38+1)</f>
        <v>2</v>
      </c>
      <c r="K39" s="205" t="s">
        <v>207</v>
      </c>
      <c r="L39" s="32"/>
      <c r="M39" s="22">
        <f>IF(N39="","",M38+1)</f>
        <v>2</v>
      </c>
      <c r="N39" s="205" t="s">
        <v>207</v>
      </c>
      <c r="O39" s="32"/>
      <c r="P39" s="77"/>
      <c r="Q39" s="77"/>
      <c r="S39" s="5"/>
      <c r="T39" s="5"/>
    </row>
    <row r="40" spans="1:20" ht="19.5" customHeight="1" thickBot="1">
      <c r="A40" s="19">
        <f aca="true" t="shared" si="1" ref="A40:A59">IF(B40="","",A39+1)</f>
        <v>3</v>
      </c>
      <c r="B40" s="205" t="s">
        <v>207</v>
      </c>
      <c r="C40" s="18"/>
      <c r="D40" s="51">
        <f t="shared" si="0"/>
        <v>3</v>
      </c>
      <c r="E40" s="205" t="s">
        <v>207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S40" s="5"/>
      <c r="T40" s="5"/>
    </row>
    <row r="41" spans="1:20" ht="19.5" customHeight="1" thickBot="1">
      <c r="A41" s="19">
        <f t="shared" si="1"/>
        <v>4</v>
      </c>
      <c r="B41" s="205" t="s">
        <v>207</v>
      </c>
      <c r="C41" s="18"/>
      <c r="D41" s="51">
        <f t="shared" si="0"/>
        <v>4</v>
      </c>
      <c r="E41" s="205" t="s">
        <v>207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S41" s="5"/>
      <c r="T41" s="5"/>
    </row>
    <row r="42" spans="1:20" ht="19.5" customHeight="1" thickBot="1">
      <c r="A42" s="19">
        <f t="shared" si="1"/>
        <v>5</v>
      </c>
      <c r="B42" s="205" t="s">
        <v>207</v>
      </c>
      <c r="C42" s="18"/>
      <c r="D42" s="51">
        <f t="shared" si="0"/>
        <v>5</v>
      </c>
      <c r="E42" s="205" t="s">
        <v>207</v>
      </c>
      <c r="F42" s="18"/>
      <c r="G42" s="21"/>
      <c r="H42" s="61" t="s">
        <v>212</v>
      </c>
      <c r="I42" s="20" t="str">
        <f>IF($M$30="Net","Net El.","Gross El.")</f>
        <v>Gross El.</v>
      </c>
      <c r="J42" s="57"/>
      <c r="K42" s="61" t="s">
        <v>212</v>
      </c>
      <c r="L42" s="20" t="str">
        <f>IF($M$30="Net","Net El.","Gross El.")</f>
        <v>Gross El.</v>
      </c>
      <c r="M42" s="77"/>
      <c r="N42" s="61" t="s">
        <v>212</v>
      </c>
      <c r="O42" s="20" t="str">
        <f>IF($M$30="Net","Net El.","Gross El.")</f>
        <v>Gross El.</v>
      </c>
      <c r="P42" s="77"/>
      <c r="Q42" s="21"/>
      <c r="S42" s="5"/>
      <c r="T42" s="5"/>
    </row>
    <row r="43" spans="1:20" ht="19.5" customHeight="1" thickBot="1">
      <c r="A43" s="19">
        <f t="shared" si="1"/>
        <v>6</v>
      </c>
      <c r="B43" s="205" t="s">
        <v>207</v>
      </c>
      <c r="C43" s="18"/>
      <c r="D43" s="51">
        <f t="shared" si="0"/>
        <v>6</v>
      </c>
      <c r="E43" s="205" t="s">
        <v>207</v>
      </c>
      <c r="F43" s="18"/>
      <c r="G43" s="22">
        <f>IF(H43="","",1)</f>
        <v>1</v>
      </c>
      <c r="H43" s="205" t="s">
        <v>207</v>
      </c>
      <c r="I43" s="18"/>
      <c r="J43" s="22">
        <f>IF(K43="","",1)</f>
        <v>1</v>
      </c>
      <c r="K43" s="205" t="s">
        <v>207</v>
      </c>
      <c r="L43" s="32"/>
      <c r="M43" s="22">
        <f>IF(N43="","",1)</f>
        <v>1</v>
      </c>
      <c r="N43" s="205" t="s">
        <v>207</v>
      </c>
      <c r="O43" s="32"/>
      <c r="P43" s="77"/>
      <c r="Q43" s="77"/>
      <c r="S43" s="5"/>
      <c r="T43" s="5"/>
    </row>
    <row r="44" spans="1:20" ht="19.5" customHeight="1" thickBot="1">
      <c r="A44" s="19">
        <f t="shared" si="1"/>
        <v>7</v>
      </c>
      <c r="B44" s="205" t="s">
        <v>207</v>
      </c>
      <c r="C44" s="18"/>
      <c r="D44" s="51">
        <f t="shared" si="0"/>
        <v>7</v>
      </c>
      <c r="E44" s="205" t="s">
        <v>207</v>
      </c>
      <c r="F44" s="18"/>
      <c r="G44" s="22">
        <f>IF(H44="","",G43+1)</f>
        <v>2</v>
      </c>
      <c r="H44" s="205" t="s">
        <v>207</v>
      </c>
      <c r="I44" s="18"/>
      <c r="J44" s="22">
        <f>IF(K44="","",J43+1)</f>
        <v>2</v>
      </c>
      <c r="K44" s="205" t="s">
        <v>207</v>
      </c>
      <c r="L44" s="32"/>
      <c r="M44" s="22">
        <f>IF(N44="","",M43+1)</f>
        <v>2</v>
      </c>
      <c r="N44" s="205" t="s">
        <v>207</v>
      </c>
      <c r="O44" s="32"/>
      <c r="P44" s="77"/>
      <c r="Q44" s="77"/>
      <c r="S44" s="5"/>
      <c r="T44" s="5"/>
    </row>
    <row r="45" spans="1:20" ht="19.5" customHeight="1" thickBot="1">
      <c r="A45" s="19">
        <f t="shared" si="1"/>
        <v>8</v>
      </c>
      <c r="B45" s="205" t="s">
        <v>207</v>
      </c>
      <c r="C45" s="18"/>
      <c r="D45" s="51">
        <f t="shared" si="0"/>
        <v>8</v>
      </c>
      <c r="E45" s="205" t="s">
        <v>207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S45" s="5"/>
      <c r="T45" s="5"/>
    </row>
    <row r="46" spans="1:20" ht="19.5" customHeight="1" thickBot="1">
      <c r="A46" s="19">
        <f t="shared" si="1"/>
        <v>9</v>
      </c>
      <c r="B46" s="205" t="s">
        <v>207</v>
      </c>
      <c r="C46" s="18"/>
      <c r="D46" s="51">
        <f t="shared" si="0"/>
        <v>9</v>
      </c>
      <c r="E46" s="205" t="s">
        <v>207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S46" s="5"/>
      <c r="T46" s="5"/>
    </row>
    <row r="47" spans="1:20" ht="19.5" customHeight="1" thickBot="1">
      <c r="A47" s="19">
        <f t="shared" si="1"/>
        <v>10</v>
      </c>
      <c r="B47" s="205" t="s">
        <v>207</v>
      </c>
      <c r="C47" s="18"/>
      <c r="D47" s="51">
        <f t="shared" si="0"/>
        <v>10</v>
      </c>
      <c r="E47" s="205" t="s">
        <v>207</v>
      </c>
      <c r="F47" s="18"/>
      <c r="G47" s="21"/>
      <c r="H47" s="61" t="s">
        <v>212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S47" s="5"/>
      <c r="T47" s="5"/>
    </row>
    <row r="48" spans="1:20" ht="19.5" customHeight="1" thickBot="1">
      <c r="A48" s="19">
        <f t="shared" si="1"/>
        <v>11</v>
      </c>
      <c r="B48" s="205" t="s">
        <v>207</v>
      </c>
      <c r="C48" s="18"/>
      <c r="D48" s="51">
        <f t="shared" si="0"/>
        <v>11</v>
      </c>
      <c r="E48" s="205" t="s">
        <v>207</v>
      </c>
      <c r="F48" s="18"/>
      <c r="G48" s="22">
        <f>IF(H48="","",1)</f>
        <v>1</v>
      </c>
      <c r="H48" s="205" t="s">
        <v>207</v>
      </c>
      <c r="I48" s="18"/>
      <c r="J48" s="22"/>
      <c r="K48" s="55"/>
      <c r="L48" s="198"/>
      <c r="M48" s="31"/>
      <c r="N48" s="55"/>
      <c r="O48" s="198"/>
      <c r="P48" s="77"/>
      <c r="Q48" s="21"/>
      <c r="S48" s="5"/>
      <c r="T48" s="5"/>
    </row>
    <row r="49" spans="1:20" ht="19.5" customHeight="1" thickBot="1">
      <c r="A49" s="19">
        <f t="shared" si="1"/>
        <v>12</v>
      </c>
      <c r="B49" s="205" t="s">
        <v>207</v>
      </c>
      <c r="C49" s="18"/>
      <c r="D49" s="51">
        <f t="shared" si="0"/>
        <v>12</v>
      </c>
      <c r="E49" s="205" t="s">
        <v>207</v>
      </c>
      <c r="F49" s="18"/>
      <c r="G49" s="22">
        <f>IF(H49="","",G48+1)</f>
        <v>2</v>
      </c>
      <c r="H49" s="205" t="s">
        <v>207</v>
      </c>
      <c r="I49" s="18"/>
      <c r="J49" s="22"/>
      <c r="K49" s="55"/>
      <c r="L49" s="198"/>
      <c r="M49" s="31"/>
      <c r="N49" s="55"/>
      <c r="O49" s="198"/>
      <c r="P49" s="77"/>
      <c r="Q49" s="21"/>
      <c r="S49" s="5"/>
      <c r="T49" s="5"/>
    </row>
    <row r="50" spans="1:20" ht="19.5" customHeight="1" thickBot="1">
      <c r="A50" s="19">
        <f t="shared" si="1"/>
        <v>13</v>
      </c>
      <c r="B50" s="205" t="s">
        <v>207</v>
      </c>
      <c r="C50" s="18"/>
      <c r="D50" s="51">
        <f t="shared" si="0"/>
        <v>13</v>
      </c>
      <c r="E50" s="205" t="s">
        <v>207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S50" s="5"/>
      <c r="T50" s="5"/>
    </row>
    <row r="51" spans="1:20" ht="19.5" customHeight="1" thickBot="1">
      <c r="A51" s="19">
        <f t="shared" si="1"/>
        <v>14</v>
      </c>
      <c r="B51" s="205" t="s">
        <v>207</v>
      </c>
      <c r="C51" s="18"/>
      <c r="D51" s="51">
        <f t="shared" si="0"/>
        <v>14</v>
      </c>
      <c r="E51" s="205" t="s">
        <v>207</v>
      </c>
      <c r="F51" s="18"/>
      <c r="G51" s="77"/>
      <c r="H51" s="77"/>
      <c r="I51" s="77"/>
      <c r="J51" s="77"/>
      <c r="K51" s="77"/>
      <c r="L51" s="196" t="s">
        <v>136</v>
      </c>
      <c r="M51" s="77"/>
      <c r="N51" s="77"/>
      <c r="O51" s="77"/>
      <c r="P51" s="77"/>
      <c r="Q51" s="77"/>
      <c r="S51" s="5"/>
      <c r="T51" s="5"/>
    </row>
    <row r="52" spans="1:20" ht="19.5" customHeight="1" thickBot="1">
      <c r="A52" s="19">
        <f t="shared" si="1"/>
        <v>15</v>
      </c>
      <c r="B52" s="205" t="s">
        <v>207</v>
      </c>
      <c r="C52" s="18"/>
      <c r="D52" s="51">
        <f t="shared" si="0"/>
        <v>15</v>
      </c>
      <c r="E52" s="205" t="s">
        <v>207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S52" s="5"/>
      <c r="T52" s="5"/>
    </row>
    <row r="53" spans="1:20" ht="19.5" customHeight="1" thickBot="1">
      <c r="A53" s="19">
        <f t="shared" si="1"/>
        <v>16</v>
      </c>
      <c r="B53" s="205" t="s">
        <v>207</v>
      </c>
      <c r="C53" s="18"/>
      <c r="D53" s="51">
        <f t="shared" si="0"/>
        <v>16</v>
      </c>
      <c r="E53" s="205" t="s">
        <v>207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S53" s="5"/>
      <c r="T53" s="5"/>
    </row>
    <row r="54" spans="1:17" ht="19.5" customHeight="1" thickBot="1">
      <c r="A54" s="19">
        <f t="shared" si="1"/>
        <v>17</v>
      </c>
      <c r="B54" s="205" t="s">
        <v>207</v>
      </c>
      <c r="C54" s="18"/>
      <c r="D54" s="51">
        <f t="shared" si="0"/>
        <v>17</v>
      </c>
      <c r="E54" s="205" t="s">
        <v>207</v>
      </c>
      <c r="F54" s="18"/>
      <c r="G54" s="77"/>
      <c r="H54" s="77"/>
      <c r="I54" s="21"/>
      <c r="J54" s="61" t="s">
        <v>212</v>
      </c>
      <c r="K54" s="20" t="str">
        <f>IF($M$30="Net","Net El.","Gross El.")</f>
        <v>Gross El.</v>
      </c>
      <c r="L54" s="57"/>
      <c r="M54" s="61" t="s">
        <v>212</v>
      </c>
      <c r="N54" s="20" t="str">
        <f>IF($M$30="Net","Net El.","Gross El.")</f>
        <v>Gross El.</v>
      </c>
      <c r="O54" s="57"/>
      <c r="P54" s="77"/>
      <c r="Q54" s="77"/>
    </row>
    <row r="55" spans="1:17" ht="19.5" customHeight="1" thickBot="1">
      <c r="A55" s="19">
        <f t="shared" si="1"/>
        <v>18</v>
      </c>
      <c r="B55" s="205" t="s">
        <v>207</v>
      </c>
      <c r="C55" s="56"/>
      <c r="D55" s="51">
        <f t="shared" si="0"/>
        <v>18</v>
      </c>
      <c r="E55" s="205" t="s">
        <v>207</v>
      </c>
      <c r="F55" s="56"/>
      <c r="G55" s="77"/>
      <c r="H55" s="77"/>
      <c r="I55" s="22">
        <f>IF(J55="","",1)</f>
        <v>1</v>
      </c>
      <c r="J55" s="205" t="s">
        <v>207</v>
      </c>
      <c r="K55" s="18"/>
      <c r="L55" s="22">
        <f>IF(M55="","",1)</f>
        <v>1</v>
      </c>
      <c r="M55" s="205" t="s">
        <v>207</v>
      </c>
      <c r="N55" s="32"/>
      <c r="O55" s="198"/>
      <c r="P55" s="77"/>
      <c r="Q55" s="77"/>
    </row>
    <row r="56" spans="1:17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5" t="s">
        <v>207</v>
      </c>
      <c r="K56" s="18"/>
      <c r="L56" s="22">
        <f>IF(M56="","",L55+1)</f>
        <v>2</v>
      </c>
      <c r="M56" s="205" t="s">
        <v>207</v>
      </c>
      <c r="N56" s="32"/>
      <c r="O56" s="198"/>
      <c r="P56" s="77"/>
      <c r="Q56" s="77"/>
    </row>
    <row r="57" spans="1:17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</row>
    <row r="58" spans="1:17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</row>
    <row r="59" spans="1:17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</row>
    <row r="60" spans="1:17" ht="19.5" customHeight="1">
      <c r="A60" s="19">
        <f>IF(B63="","",A59+1)</f>
      </c>
      <c r="B60" s="77"/>
      <c r="C60" s="77"/>
      <c r="D60" s="119"/>
      <c r="E60" s="119"/>
      <c r="F60" s="119"/>
      <c r="G60" s="199" t="s">
        <v>120</v>
      </c>
      <c r="H60" s="119"/>
      <c r="I60" s="119"/>
      <c r="J60" s="119"/>
      <c r="K60" s="119"/>
      <c r="L60" s="77"/>
      <c r="M60" s="200"/>
      <c r="N60" s="198"/>
      <c r="O60" s="55"/>
      <c r="P60" s="57"/>
      <c r="Q60" s="57"/>
    </row>
    <row r="61" spans="1:17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200"/>
      <c r="N61" s="198"/>
      <c r="O61" s="55"/>
      <c r="P61" s="57"/>
      <c r="Q61" s="57"/>
    </row>
    <row r="62" spans="1:17" ht="19.5" customHeight="1">
      <c r="A62" s="77"/>
      <c r="B62" s="77"/>
      <c r="C62" s="77"/>
      <c r="D62" s="201" t="s">
        <v>121</v>
      </c>
      <c r="E62" s="202"/>
      <c r="F62" s="203" t="s">
        <v>122</v>
      </c>
      <c r="G62" s="203"/>
      <c r="H62" s="202"/>
      <c r="I62" s="203" t="s">
        <v>123</v>
      </c>
      <c r="J62" s="203"/>
      <c r="K62" s="204"/>
      <c r="L62" s="77"/>
      <c r="M62" s="77"/>
      <c r="N62" s="77"/>
      <c r="O62" s="77"/>
      <c r="P62" s="200"/>
      <c r="Q62" s="198"/>
    </row>
    <row r="63" spans="1:17" ht="19.5" customHeight="1">
      <c r="A63" s="77"/>
      <c r="B63" s="55"/>
      <c r="C63" s="77"/>
      <c r="D63" s="206"/>
      <c r="E63" s="207"/>
      <c r="F63" s="208"/>
      <c r="G63" s="208"/>
      <c r="H63" s="207"/>
      <c r="I63" s="209"/>
      <c r="J63" s="209"/>
      <c r="K63" s="210"/>
      <c r="L63" s="77"/>
      <c r="M63" s="77"/>
      <c r="N63" s="77"/>
      <c r="O63" s="77"/>
      <c r="P63" s="200"/>
      <c r="Q63" s="198"/>
    </row>
    <row r="64" spans="1:17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</row>
    <row r="66" spans="1:17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</row>
    <row r="67" spans="1:17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</row>
    <row r="68" spans="1:17" ht="12.75">
      <c r="A68" s="77"/>
      <c r="B68" s="77"/>
      <c r="C68" s="77"/>
      <c r="D68" s="211"/>
      <c r="E68" s="211"/>
      <c r="F68" s="211"/>
      <c r="G68" s="211"/>
      <c r="H68" s="211"/>
      <c r="I68" s="211"/>
      <c r="J68" s="211"/>
      <c r="K68" s="211"/>
      <c r="L68" s="211"/>
      <c r="M68" s="77"/>
      <c r="N68" s="77"/>
      <c r="O68" s="77"/>
      <c r="P68" s="77"/>
      <c r="Q68" s="77"/>
    </row>
    <row r="69" spans="1:17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</row>
    <row r="70" spans="1:17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12.75">
      <c r="A71" s="77"/>
      <c r="B71" s="77"/>
      <c r="C71" s="77"/>
      <c r="D71" s="77"/>
      <c r="E71" s="77"/>
      <c r="F71" s="77"/>
      <c r="G71" s="77"/>
      <c r="H71" s="77"/>
      <c r="I71" s="177" t="s">
        <v>16</v>
      </c>
      <c r="J71" s="350">
        <f>+'Theor Self Stress #1'!G53</f>
        <v>0</v>
      </c>
      <c r="K71" s="351"/>
      <c r="L71" s="352"/>
      <c r="M71" s="77"/>
      <c r="N71" s="77"/>
      <c r="O71" s="77"/>
      <c r="P71" s="77"/>
      <c r="Q71" s="77"/>
    </row>
    <row r="72" spans="1:17" ht="12.75">
      <c r="A72" s="178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1:17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1:17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M30">
      <formula1>$Q$30:$Q$31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B38:B55 E38:E55 H38:H39 K38:K39 N38:N39 H43:H44 K43:K44 N43:N44 H48:H49 J55:J56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7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12" t="s">
        <v>13</v>
      </c>
      <c r="B1" s="413"/>
      <c r="C1" s="413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5"/>
    </row>
    <row r="2" spans="1:20" ht="12.75">
      <c r="A2" s="340"/>
      <c r="B2" s="341"/>
      <c r="C2" s="34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5"/>
    </row>
    <row r="3" spans="1:20" ht="12.75">
      <c r="A3" s="340"/>
      <c r="B3" s="341"/>
      <c r="C3" s="34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5"/>
    </row>
    <row r="4" spans="1:20" ht="12.75">
      <c r="A4" s="340"/>
      <c r="B4" s="341"/>
      <c r="C4" s="34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5"/>
      <c r="Q6" s="185"/>
      <c r="R6" s="15"/>
      <c r="S6" s="15"/>
      <c r="T6" s="5"/>
    </row>
    <row r="7" spans="1:20" ht="15" customHeight="1">
      <c r="A7" s="78" t="s">
        <v>655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7"/>
      <c r="M7" s="187"/>
      <c r="N7" s="304" t="s">
        <v>717</v>
      </c>
      <c r="O7" s="31"/>
      <c r="P7" s="10"/>
      <c r="Q7" s="10"/>
      <c r="R7" s="15"/>
      <c r="S7" s="15"/>
      <c r="T7" s="5"/>
    </row>
    <row r="8" spans="1:20" ht="13.5" customHeight="1">
      <c r="A8" s="320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2"/>
      <c r="Q8" s="222"/>
      <c r="R8" s="222"/>
      <c r="S8" s="15"/>
      <c r="T8" s="5"/>
    </row>
    <row r="9" spans="1:20" ht="13.5" customHeight="1">
      <c r="A9" s="414" t="s">
        <v>102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222"/>
      <c r="Q9" s="222"/>
      <c r="R9" s="222"/>
      <c r="S9" s="15"/>
      <c r="T9" s="5"/>
    </row>
    <row r="10" spans="1:20" ht="13.5" customHeight="1">
      <c r="A10" s="416" t="s">
        <v>104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222"/>
      <c r="Q10" s="222"/>
      <c r="R10" s="222"/>
      <c r="S10" s="15"/>
      <c r="T10" s="5"/>
    </row>
    <row r="11" spans="1:20" ht="13.5" customHeight="1">
      <c r="A11" s="417" t="s">
        <v>699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222"/>
      <c r="Q11" s="222"/>
      <c r="R11" s="222"/>
      <c r="S11" s="15"/>
      <c r="T11" s="5"/>
    </row>
    <row r="12" spans="1:19" ht="13.5" customHeight="1">
      <c r="A12" s="417" t="s">
        <v>659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50"/>
      <c r="Q12" s="50"/>
      <c r="R12" s="15"/>
      <c r="S12" s="77"/>
    </row>
    <row r="13" spans="1:19" ht="13.5" customHeight="1">
      <c r="A13" s="92"/>
      <c r="B13" s="144"/>
      <c r="C13" s="144"/>
      <c r="D13" s="77"/>
      <c r="E13" s="77"/>
      <c r="F13" s="77"/>
      <c r="G13" s="77"/>
      <c r="H13" s="229"/>
      <c r="I13" s="230"/>
      <c r="J13" s="232"/>
      <c r="K13" s="112"/>
      <c r="L13" s="312"/>
      <c r="M13" s="313"/>
      <c r="N13" s="319"/>
      <c r="O13" s="311"/>
      <c r="P13" s="50"/>
      <c r="Q13" s="50"/>
      <c r="R13" s="15"/>
      <c r="S13" s="77"/>
    </row>
    <row r="14" spans="1:19" ht="13.5" customHeight="1">
      <c r="A14" s="92"/>
      <c r="B14" s="144"/>
      <c r="C14" s="144"/>
      <c r="D14" s="77"/>
      <c r="E14" s="77"/>
      <c r="F14" s="164"/>
      <c r="G14" s="329" t="s">
        <v>105</v>
      </c>
      <c r="H14" s="301">
        <f>IF('Theor Self Stress #1'!E12="","",'Theor Self Stress #1'!E12)</f>
      </c>
      <c r="I14" s="301"/>
      <c r="J14" s="95"/>
      <c r="K14" s="112"/>
      <c r="L14" s="312"/>
      <c r="M14" s="314"/>
      <c r="N14" s="82" t="s">
        <v>112</v>
      </c>
      <c r="O14" s="130"/>
      <c r="P14" s="50"/>
      <c r="Q14" s="50"/>
      <c r="R14" s="15"/>
      <c r="S14" s="77"/>
    </row>
    <row r="15" spans="1:19" ht="13.5" customHeight="1">
      <c r="A15" s="92"/>
      <c r="B15" s="144"/>
      <c r="C15" s="144"/>
      <c r="D15" s="77"/>
      <c r="E15" s="77"/>
      <c r="F15" s="164"/>
      <c r="G15" s="330" t="s">
        <v>159</v>
      </c>
      <c r="H15" s="301">
        <f>IF('Theor Self Stress #1'!E13="","",'Theor Self Stress #1'!E13)</f>
      </c>
      <c r="I15" s="301"/>
      <c r="J15" s="95"/>
      <c r="K15" s="91"/>
      <c r="L15" s="312"/>
      <c r="M15" s="314"/>
      <c r="N15" s="84" t="s">
        <v>85</v>
      </c>
      <c r="O15" s="85">
        <f ca="1">TODAY()</f>
        <v>41617</v>
      </c>
      <c r="P15" s="50"/>
      <c r="Q15" s="50"/>
      <c r="R15" s="15"/>
      <c r="S15" s="77"/>
    </row>
    <row r="16" spans="1:19" ht="13.5" customHeight="1">
      <c r="A16" s="92"/>
      <c r="B16" s="144"/>
      <c r="C16" s="144"/>
      <c r="D16" s="77"/>
      <c r="E16" s="77"/>
      <c r="F16" s="164"/>
      <c r="G16" s="330" t="s">
        <v>158</v>
      </c>
      <c r="H16" s="301">
        <f>IF('Theor Self Stress #1'!E14="","",'Theor Self Stress #1'!E14)</f>
      </c>
      <c r="I16" s="301"/>
      <c r="J16" s="95"/>
      <c r="K16" s="91"/>
      <c r="L16" s="312"/>
      <c r="M16" s="314"/>
      <c r="N16" s="315"/>
      <c r="O16" s="318"/>
      <c r="P16" s="77"/>
      <c r="Q16" s="77"/>
      <c r="R16" s="77"/>
      <c r="S16" s="77"/>
    </row>
    <row r="17" spans="1:19" ht="13.5" customHeight="1">
      <c r="A17" s="230"/>
      <c r="B17" s="144"/>
      <c r="C17" s="144"/>
      <c r="D17" s="77"/>
      <c r="E17" s="77"/>
      <c r="F17" s="164"/>
      <c r="G17" s="330" t="s">
        <v>106</v>
      </c>
      <c r="H17" s="301">
        <f>IF('Theor Self Stress #1'!E15="","",'Theor Self Stress #1'!E15)</f>
      </c>
      <c r="I17" s="301"/>
      <c r="J17" s="95"/>
      <c r="K17" s="91"/>
      <c r="L17" s="312"/>
      <c r="M17" s="314"/>
      <c r="N17" s="315"/>
      <c r="O17" s="318"/>
      <c r="P17" s="77"/>
      <c r="Q17" s="77"/>
      <c r="R17" s="77"/>
      <c r="S17" s="77"/>
    </row>
    <row r="18" spans="1:19" ht="13.5" customHeight="1">
      <c r="A18" s="230"/>
      <c r="B18" s="144"/>
      <c r="C18" s="144"/>
      <c r="D18" s="77"/>
      <c r="E18" s="77"/>
      <c r="F18" s="164"/>
      <c r="G18" s="330" t="s">
        <v>84</v>
      </c>
      <c r="H18" s="301">
        <f>IF('Theor Self Stress #1'!E16="","",'Theor Self Stress #1'!E16)</f>
      </c>
      <c r="I18" s="301"/>
      <c r="J18" s="95"/>
      <c r="K18" s="91"/>
      <c r="L18" s="312"/>
      <c r="M18" s="314"/>
      <c r="N18" s="315"/>
      <c r="O18" s="318"/>
      <c r="P18" s="77"/>
      <c r="Q18" s="77"/>
      <c r="R18" s="77"/>
      <c r="S18" s="77"/>
    </row>
    <row r="19" spans="1:19" ht="13.5" customHeight="1">
      <c r="A19" s="230"/>
      <c r="B19" s="144"/>
      <c r="C19" s="144"/>
      <c r="D19" s="77"/>
      <c r="E19" s="77"/>
      <c r="F19" s="164"/>
      <c r="G19" s="330" t="s">
        <v>188</v>
      </c>
      <c r="H19" s="309">
        <f>+'Theor Self Stress #3'!C30</f>
        <v>0</v>
      </c>
      <c r="I19" s="309"/>
      <c r="J19" s="372"/>
      <c r="K19" s="91"/>
      <c r="L19" s="312"/>
      <c r="M19" s="314"/>
      <c r="N19" s="315"/>
      <c r="O19" s="318"/>
      <c r="P19" s="77"/>
      <c r="Q19" s="77"/>
      <c r="R19" s="77"/>
      <c r="S19" s="77"/>
    </row>
    <row r="20" spans="1:19" ht="13.5" customHeight="1">
      <c r="A20" s="318"/>
      <c r="B20" s="318"/>
      <c r="C20" s="318"/>
      <c r="D20" s="312"/>
      <c r="E20" s="373"/>
      <c r="F20" s="373"/>
      <c r="G20" s="312"/>
      <c r="H20" s="316"/>
      <c r="I20" s="317"/>
      <c r="J20" s="317"/>
      <c r="K20" s="317"/>
      <c r="L20" s="312"/>
      <c r="M20" s="314"/>
      <c r="N20" s="315"/>
      <c r="O20" s="318"/>
      <c r="P20" s="77"/>
      <c r="Q20" s="77"/>
      <c r="R20" s="77"/>
      <c r="S20" s="77"/>
    </row>
    <row r="21" spans="1:19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</row>
    <row r="22" spans="1:19" ht="13.5" customHeight="1">
      <c r="A22" s="97"/>
      <c r="B22" s="97"/>
      <c r="C22" s="97"/>
      <c r="D22" s="92"/>
      <c r="E22" s="233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5"/>
    </row>
    <row r="24" spans="1:20" ht="19.5" customHeight="1">
      <c r="A24" s="21"/>
      <c r="B24" s="23"/>
      <c r="C24" s="19" t="s">
        <v>124</v>
      </c>
      <c r="D24" s="66"/>
      <c r="E24" s="188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5"/>
    </row>
    <row r="25" spans="1:20" ht="19.5" customHeight="1">
      <c r="A25" s="21"/>
      <c r="B25" s="23"/>
      <c r="C25" s="19"/>
      <c r="D25" s="22" t="s">
        <v>114</v>
      </c>
      <c r="E25" s="188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5"/>
    </row>
    <row r="26" spans="1:20" ht="19.5" customHeight="1">
      <c r="A26" s="21"/>
      <c r="B26" s="23"/>
      <c r="C26" s="19" t="s">
        <v>653</v>
      </c>
      <c r="D26" s="406"/>
      <c r="E26" s="407"/>
      <c r="F26" s="65"/>
      <c r="G26" s="189" t="s">
        <v>152</v>
      </c>
      <c r="H26" s="190">
        <f>+'Theor Self Stress #3'!C30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5"/>
    </row>
    <row r="28" spans="1:20" ht="19.5" customHeight="1">
      <c r="A28" s="21"/>
      <c r="B28" s="77"/>
      <c r="C28" s="21"/>
      <c r="D28" s="21"/>
      <c r="E28" s="21"/>
      <c r="F28" s="22"/>
      <c r="G28" s="22"/>
      <c r="H28" s="362" t="s">
        <v>87</v>
      </c>
      <c r="I28" s="363" t="s">
        <v>87</v>
      </c>
      <c r="J28" s="77"/>
      <c r="K28" s="77"/>
      <c r="L28" s="331"/>
      <c r="M28" s="332"/>
      <c r="N28" s="94"/>
      <c r="O28" s="51"/>
      <c r="P28" s="50"/>
      <c r="Q28" s="50"/>
      <c r="R28" s="15"/>
      <c r="S28" s="15"/>
      <c r="T28" s="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99" t="s">
        <v>650</v>
      </c>
      <c r="M29" s="97"/>
      <c r="N29" s="333"/>
      <c r="O29" s="51"/>
      <c r="P29" s="50"/>
      <c r="Q29" s="50"/>
      <c r="R29" s="15"/>
      <c r="S29" s="15"/>
      <c r="T29" s="5"/>
    </row>
    <row r="30" spans="1:20" ht="19.5" customHeight="1">
      <c r="A30" s="19"/>
      <c r="B30" s="77"/>
      <c r="C30" s="77"/>
      <c r="D30" s="77"/>
      <c r="E30" s="77"/>
      <c r="F30" s="182" t="s">
        <v>67</v>
      </c>
      <c r="G30" s="125" t="s">
        <v>87</v>
      </c>
      <c r="H30" s="191" t="s">
        <v>128</v>
      </c>
      <c r="I30" s="192" t="s">
        <v>127</v>
      </c>
      <c r="J30" s="77"/>
      <c r="K30" s="77"/>
      <c r="L30" s="334" t="s">
        <v>651</v>
      </c>
      <c r="M30" s="335"/>
      <c r="N30" s="336"/>
      <c r="O30" s="51"/>
      <c r="P30" s="50"/>
      <c r="Q30" s="50" t="s">
        <v>652</v>
      </c>
      <c r="R30" s="15"/>
      <c r="S30" s="15"/>
      <c r="T30" s="5"/>
    </row>
    <row r="31" spans="1:20" ht="19.5" customHeight="1">
      <c r="A31" s="19"/>
      <c r="B31" s="77"/>
      <c r="C31" s="154" t="s">
        <v>211</v>
      </c>
      <c r="D31" s="154" t="s">
        <v>647</v>
      </c>
      <c r="E31" s="154" t="s">
        <v>133</v>
      </c>
      <c r="F31" s="137"/>
      <c r="G31" s="64" t="str">
        <f>IF($M$30="Net","Net El.","Gross El.")</f>
        <v>Gross El.</v>
      </c>
      <c r="H31" s="193" t="s">
        <v>110</v>
      </c>
      <c r="I31" s="138" t="s">
        <v>111</v>
      </c>
      <c r="J31" s="77"/>
      <c r="K31" s="77"/>
      <c r="L31" s="334" t="s">
        <v>649</v>
      </c>
      <c r="M31" s="97"/>
      <c r="N31" s="336"/>
      <c r="O31" s="51"/>
      <c r="P31" s="50"/>
      <c r="Q31" s="50" t="s">
        <v>648</v>
      </c>
      <c r="R31" s="15"/>
      <c r="S31" s="15"/>
      <c r="T31" s="5"/>
    </row>
    <row r="32" spans="1:20" ht="19.5" customHeight="1">
      <c r="A32" s="19"/>
      <c r="B32" s="77"/>
      <c r="C32" s="154" t="s">
        <v>208</v>
      </c>
      <c r="D32" s="321">
        <f>+'Theor Self Stress #2'!I32</f>
        <v>0</v>
      </c>
      <c r="E32" s="322">
        <f>+'Theor Self Stress #2'!F34/1000000</f>
        <v>0</v>
      </c>
      <c r="F32" s="323" t="e">
        <f>+Forces!E56</f>
        <v>#DIV/0!</v>
      </c>
      <c r="G32" s="324" t="e">
        <f>IF($M$30="Net",Elongations!$G75,Elongations!$B75)</f>
        <v>#DIV/0!</v>
      </c>
      <c r="H32" s="324" t="e">
        <f>IF($M$30="Net",Elongations!$H75,Elongations!$C75)</f>
        <v>#DIV/0!</v>
      </c>
      <c r="I32" s="339" t="e">
        <f>IF($M$30="Net",Elongations!$I75,Elongations!$D75)</f>
        <v>#DIV/0!</v>
      </c>
      <c r="J32" s="97"/>
      <c r="K32" s="97"/>
      <c r="L32" s="99"/>
      <c r="M32" s="337"/>
      <c r="N32" s="338"/>
      <c r="O32" s="51"/>
      <c r="P32" s="50"/>
      <c r="Q32" s="50"/>
      <c r="R32" s="15"/>
      <c r="S32" s="15"/>
      <c r="T32" s="5"/>
    </row>
    <row r="33" spans="1:20" ht="19.5" customHeight="1">
      <c r="A33" s="21"/>
      <c r="B33" s="77"/>
      <c r="C33" s="77"/>
      <c r="D33" s="160"/>
      <c r="E33" s="326"/>
      <c r="F33" s="326"/>
      <c r="G33" s="327"/>
      <c r="H33" s="298"/>
      <c r="I33" s="328"/>
      <c r="J33" s="325"/>
      <c r="K33" s="325"/>
      <c r="L33" s="145"/>
      <c r="M33" s="145"/>
      <c r="N33" s="145"/>
      <c r="O33" s="23"/>
      <c r="P33" s="23"/>
      <c r="Q33" s="23"/>
      <c r="R33" s="15"/>
      <c r="S33" s="15"/>
      <c r="T33" s="5"/>
    </row>
    <row r="34" spans="1:20" ht="19.5" customHeight="1">
      <c r="A34" s="77"/>
      <c r="B34" s="77"/>
      <c r="C34" s="77"/>
      <c r="D34" s="196" t="s">
        <v>134</v>
      </c>
      <c r="E34" s="77"/>
      <c r="F34" s="77"/>
      <c r="G34" s="77"/>
      <c r="H34" s="77"/>
      <c r="I34" s="77"/>
      <c r="J34" s="77"/>
      <c r="K34" s="197" t="s">
        <v>134</v>
      </c>
      <c r="L34" s="77"/>
      <c r="M34" s="77"/>
      <c r="N34" s="77"/>
      <c r="O34" s="77"/>
      <c r="P34" s="77"/>
      <c r="Q34" s="77"/>
      <c r="R34" s="77"/>
      <c r="S34" s="15"/>
      <c r="T34" s="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5"/>
    </row>
    <row r="37" spans="1:20" ht="19.5" customHeight="1" thickBot="1">
      <c r="A37" s="21"/>
      <c r="B37" s="61" t="s">
        <v>212</v>
      </c>
      <c r="C37" s="20" t="str">
        <f>IF($M$30="Net","Net El.","Gross El.")</f>
        <v>Gross El.</v>
      </c>
      <c r="D37" s="57"/>
      <c r="E37" s="61" t="s">
        <v>212</v>
      </c>
      <c r="F37" s="20" t="str">
        <f>IF($M$30="Net","Net El.","Gross El.")</f>
        <v>Gross El.</v>
      </c>
      <c r="G37" s="21"/>
      <c r="H37" s="61" t="s">
        <v>212</v>
      </c>
      <c r="I37" s="20" t="str">
        <f>IF($M$30="Net","Net El.","Gross El.")</f>
        <v>Gross El.</v>
      </c>
      <c r="J37" s="59"/>
      <c r="K37" s="61" t="s">
        <v>212</v>
      </c>
      <c r="L37" s="20" t="str">
        <f>IF($M$30="Net","Net El.","Gross El.")</f>
        <v>Gross El.</v>
      </c>
      <c r="M37" s="77"/>
      <c r="N37" s="61" t="s">
        <v>212</v>
      </c>
      <c r="O37" s="20" t="str">
        <f>IF($M$30="Net","Net El.","Gross El.")</f>
        <v>Gross El.</v>
      </c>
      <c r="P37" s="77"/>
      <c r="Q37" s="77"/>
      <c r="R37" s="77"/>
      <c r="S37" s="15"/>
      <c r="T37" s="5"/>
    </row>
    <row r="38" spans="1:20" ht="19.5" customHeight="1" thickBot="1">
      <c r="A38" s="19">
        <f>IF(B38="","",1)</f>
        <v>1</v>
      </c>
      <c r="B38" s="205" t="s">
        <v>208</v>
      </c>
      <c r="C38" s="18"/>
      <c r="D38" s="51">
        <f>IF(E38="","",1)</f>
        <v>1</v>
      </c>
      <c r="E38" s="205" t="s">
        <v>208</v>
      </c>
      <c r="F38" s="18"/>
      <c r="G38" s="22">
        <f>IF(H38="","",1)</f>
        <v>1</v>
      </c>
      <c r="H38" s="205" t="s">
        <v>208</v>
      </c>
      <c r="I38" s="18"/>
      <c r="J38" s="22">
        <f>IF(K38="","",1)</f>
        <v>1</v>
      </c>
      <c r="K38" s="205" t="s">
        <v>208</v>
      </c>
      <c r="L38" s="32"/>
      <c r="M38" s="22">
        <f>IF(N38="","",1)</f>
        <v>1</v>
      </c>
      <c r="N38" s="205" t="s">
        <v>208</v>
      </c>
      <c r="O38" s="32"/>
      <c r="P38" s="77"/>
      <c r="Q38" s="77"/>
      <c r="R38" s="77"/>
      <c r="S38" s="15"/>
      <c r="T38" s="5"/>
    </row>
    <row r="39" spans="1:20" ht="19.5" customHeight="1" thickBot="1">
      <c r="A39" s="19">
        <f>IF(B39="","",A38+1)</f>
        <v>2</v>
      </c>
      <c r="B39" s="205" t="s">
        <v>208</v>
      </c>
      <c r="C39" s="18"/>
      <c r="D39" s="51">
        <f aca="true" t="shared" si="0" ref="D39:D55">IF(E39="","",D38+1)</f>
        <v>2</v>
      </c>
      <c r="E39" s="205" t="s">
        <v>208</v>
      </c>
      <c r="F39" s="18"/>
      <c r="G39" s="22">
        <f>IF(H39="","",G38+1)</f>
        <v>2</v>
      </c>
      <c r="H39" s="205" t="s">
        <v>208</v>
      </c>
      <c r="I39" s="18"/>
      <c r="J39" s="22">
        <f>IF(K39="","",J38+1)</f>
        <v>2</v>
      </c>
      <c r="K39" s="205" t="s">
        <v>208</v>
      </c>
      <c r="L39" s="32"/>
      <c r="M39" s="22">
        <f>IF(N39="","",M38+1)</f>
        <v>2</v>
      </c>
      <c r="N39" s="205" t="s">
        <v>208</v>
      </c>
      <c r="O39" s="32"/>
      <c r="P39" s="77"/>
      <c r="Q39" s="77"/>
      <c r="R39" s="77"/>
      <c r="S39" s="15"/>
      <c r="T39" s="5"/>
    </row>
    <row r="40" spans="1:20" ht="19.5" customHeight="1" thickBot="1">
      <c r="A40" s="19">
        <f aca="true" t="shared" si="1" ref="A40:A59">IF(B40="","",A39+1)</f>
        <v>3</v>
      </c>
      <c r="B40" s="205" t="s">
        <v>208</v>
      </c>
      <c r="C40" s="18"/>
      <c r="D40" s="51">
        <f t="shared" si="0"/>
        <v>3</v>
      </c>
      <c r="E40" s="205" t="s">
        <v>208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5"/>
    </row>
    <row r="41" spans="1:20" ht="19.5" customHeight="1" thickBot="1">
      <c r="A41" s="19">
        <f t="shared" si="1"/>
        <v>4</v>
      </c>
      <c r="B41" s="205" t="s">
        <v>208</v>
      </c>
      <c r="C41" s="18"/>
      <c r="D41" s="51">
        <f t="shared" si="0"/>
        <v>4</v>
      </c>
      <c r="E41" s="205" t="s">
        <v>208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5"/>
    </row>
    <row r="42" spans="1:20" ht="19.5" customHeight="1" thickBot="1">
      <c r="A42" s="19">
        <f t="shared" si="1"/>
        <v>5</v>
      </c>
      <c r="B42" s="205" t="s">
        <v>208</v>
      </c>
      <c r="C42" s="18"/>
      <c r="D42" s="51">
        <f t="shared" si="0"/>
        <v>5</v>
      </c>
      <c r="E42" s="205" t="s">
        <v>208</v>
      </c>
      <c r="F42" s="18"/>
      <c r="G42" s="21"/>
      <c r="H42" s="61" t="s">
        <v>212</v>
      </c>
      <c r="I42" s="20" t="str">
        <f>IF($M$30="Net","Net El.","Gross El.")</f>
        <v>Gross El.</v>
      </c>
      <c r="J42" s="57"/>
      <c r="K42" s="61" t="s">
        <v>212</v>
      </c>
      <c r="L42" s="20" t="str">
        <f>IF($M$30="Net","Net El.","Gross El.")</f>
        <v>Gross El.</v>
      </c>
      <c r="M42" s="77"/>
      <c r="N42" s="61" t="s">
        <v>212</v>
      </c>
      <c r="O42" s="20" t="str">
        <f>IF($M$30="Net","Net El.","Gross El.")</f>
        <v>Gross El.</v>
      </c>
      <c r="P42" s="77"/>
      <c r="Q42" s="21"/>
      <c r="R42" s="77"/>
      <c r="S42" s="15"/>
      <c r="T42" s="5"/>
    </row>
    <row r="43" spans="1:20" ht="19.5" customHeight="1" thickBot="1">
      <c r="A43" s="19">
        <f t="shared" si="1"/>
        <v>6</v>
      </c>
      <c r="B43" s="205" t="s">
        <v>208</v>
      </c>
      <c r="C43" s="18"/>
      <c r="D43" s="51">
        <f t="shared" si="0"/>
        <v>6</v>
      </c>
      <c r="E43" s="205" t="s">
        <v>208</v>
      </c>
      <c r="F43" s="18"/>
      <c r="G43" s="22">
        <f>IF(H43="","",1)</f>
        <v>1</v>
      </c>
      <c r="H43" s="205" t="s">
        <v>208</v>
      </c>
      <c r="I43" s="18"/>
      <c r="J43" s="22">
        <f>IF(K43="","",1)</f>
        <v>1</v>
      </c>
      <c r="K43" s="205" t="s">
        <v>208</v>
      </c>
      <c r="L43" s="32"/>
      <c r="M43" s="22">
        <f>IF(N43="","",1)</f>
        <v>1</v>
      </c>
      <c r="N43" s="205" t="s">
        <v>208</v>
      </c>
      <c r="O43" s="32"/>
      <c r="P43" s="77"/>
      <c r="Q43" s="77"/>
      <c r="R43" s="77"/>
      <c r="S43" s="15"/>
      <c r="T43" s="5"/>
    </row>
    <row r="44" spans="1:20" ht="19.5" customHeight="1" thickBot="1">
      <c r="A44" s="19">
        <f t="shared" si="1"/>
        <v>7</v>
      </c>
      <c r="B44" s="205" t="s">
        <v>208</v>
      </c>
      <c r="C44" s="18"/>
      <c r="D44" s="51">
        <f t="shared" si="0"/>
        <v>7</v>
      </c>
      <c r="E44" s="205" t="s">
        <v>208</v>
      </c>
      <c r="F44" s="18"/>
      <c r="G44" s="22">
        <f>IF(H44="","",G43+1)</f>
        <v>2</v>
      </c>
      <c r="H44" s="205" t="s">
        <v>208</v>
      </c>
      <c r="I44" s="18"/>
      <c r="J44" s="22">
        <f>IF(K44="","",J43+1)</f>
        <v>2</v>
      </c>
      <c r="K44" s="205" t="s">
        <v>208</v>
      </c>
      <c r="L44" s="32"/>
      <c r="M44" s="22">
        <f>IF(N44="","",M43+1)</f>
        <v>2</v>
      </c>
      <c r="N44" s="205" t="s">
        <v>208</v>
      </c>
      <c r="O44" s="32"/>
      <c r="P44" s="77"/>
      <c r="Q44" s="77"/>
      <c r="R44" s="77"/>
      <c r="S44" s="15"/>
      <c r="T44" s="5"/>
    </row>
    <row r="45" spans="1:20" ht="19.5" customHeight="1" thickBot="1">
      <c r="A45" s="19">
        <f t="shared" si="1"/>
        <v>8</v>
      </c>
      <c r="B45" s="205" t="s">
        <v>208</v>
      </c>
      <c r="C45" s="18"/>
      <c r="D45" s="51">
        <f t="shared" si="0"/>
        <v>8</v>
      </c>
      <c r="E45" s="205" t="s">
        <v>208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5"/>
    </row>
    <row r="46" spans="1:20" ht="19.5" customHeight="1" thickBot="1">
      <c r="A46" s="19">
        <f t="shared" si="1"/>
        <v>9</v>
      </c>
      <c r="B46" s="205" t="s">
        <v>208</v>
      </c>
      <c r="C46" s="18"/>
      <c r="D46" s="51">
        <f t="shared" si="0"/>
        <v>9</v>
      </c>
      <c r="E46" s="205" t="s">
        <v>208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5"/>
    </row>
    <row r="47" spans="1:20" ht="19.5" customHeight="1" thickBot="1">
      <c r="A47" s="19">
        <f t="shared" si="1"/>
        <v>10</v>
      </c>
      <c r="B47" s="205" t="s">
        <v>208</v>
      </c>
      <c r="C47" s="18"/>
      <c r="D47" s="51">
        <f t="shared" si="0"/>
        <v>10</v>
      </c>
      <c r="E47" s="205" t="s">
        <v>208</v>
      </c>
      <c r="F47" s="18"/>
      <c r="G47" s="21"/>
      <c r="H47" s="61" t="s">
        <v>212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5"/>
    </row>
    <row r="48" spans="1:20" ht="19.5" customHeight="1" thickBot="1">
      <c r="A48" s="19">
        <f t="shared" si="1"/>
        <v>11</v>
      </c>
      <c r="B48" s="205" t="s">
        <v>208</v>
      </c>
      <c r="C48" s="18"/>
      <c r="D48" s="51">
        <f t="shared" si="0"/>
        <v>11</v>
      </c>
      <c r="E48" s="205" t="s">
        <v>208</v>
      </c>
      <c r="F48" s="18"/>
      <c r="G48" s="22">
        <f>IF(H48="","",1)</f>
        <v>1</v>
      </c>
      <c r="H48" s="205" t="s">
        <v>208</v>
      </c>
      <c r="I48" s="18"/>
      <c r="J48" s="22"/>
      <c r="K48" s="55"/>
      <c r="L48" s="198"/>
      <c r="M48" s="31"/>
      <c r="N48" s="55"/>
      <c r="O48" s="198"/>
      <c r="P48" s="77"/>
      <c r="Q48" s="21"/>
      <c r="R48" s="77"/>
      <c r="S48" s="15"/>
      <c r="T48" s="5"/>
    </row>
    <row r="49" spans="1:20" ht="19.5" customHeight="1" thickBot="1">
      <c r="A49" s="19">
        <f t="shared" si="1"/>
        <v>12</v>
      </c>
      <c r="B49" s="205" t="s">
        <v>208</v>
      </c>
      <c r="C49" s="18"/>
      <c r="D49" s="51">
        <f t="shared" si="0"/>
        <v>12</v>
      </c>
      <c r="E49" s="205" t="s">
        <v>208</v>
      </c>
      <c r="F49" s="18"/>
      <c r="G49" s="22">
        <f>IF(H49="","",G48+1)</f>
        <v>2</v>
      </c>
      <c r="H49" s="205" t="s">
        <v>208</v>
      </c>
      <c r="I49" s="18"/>
      <c r="J49" s="22"/>
      <c r="K49" s="55"/>
      <c r="L49" s="198"/>
      <c r="M49" s="31"/>
      <c r="N49" s="55"/>
      <c r="O49" s="198"/>
      <c r="P49" s="77"/>
      <c r="Q49" s="21"/>
      <c r="R49" s="77"/>
      <c r="S49" s="15"/>
      <c r="T49" s="5"/>
    </row>
    <row r="50" spans="1:20" ht="19.5" customHeight="1" thickBot="1">
      <c r="A50" s="19">
        <f t="shared" si="1"/>
        <v>13</v>
      </c>
      <c r="B50" s="205" t="s">
        <v>208</v>
      </c>
      <c r="C50" s="18"/>
      <c r="D50" s="51">
        <f t="shared" si="0"/>
        <v>13</v>
      </c>
      <c r="E50" s="205" t="s">
        <v>208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5"/>
    </row>
    <row r="51" spans="1:20" ht="19.5" customHeight="1" thickBot="1">
      <c r="A51" s="19">
        <f t="shared" si="1"/>
        <v>14</v>
      </c>
      <c r="B51" s="205" t="s">
        <v>208</v>
      </c>
      <c r="C51" s="18"/>
      <c r="D51" s="51">
        <f t="shared" si="0"/>
        <v>14</v>
      </c>
      <c r="E51" s="205" t="s">
        <v>208</v>
      </c>
      <c r="F51" s="18"/>
      <c r="G51" s="77"/>
      <c r="H51" s="77"/>
      <c r="I51" s="77"/>
      <c r="J51" s="77"/>
      <c r="K51" s="77"/>
      <c r="L51" s="196" t="s">
        <v>136</v>
      </c>
      <c r="M51" s="77"/>
      <c r="N51" s="77"/>
      <c r="O51" s="77"/>
      <c r="P51" s="77"/>
      <c r="Q51" s="77"/>
      <c r="R51" s="77"/>
      <c r="S51" s="15"/>
      <c r="T51" s="5"/>
    </row>
    <row r="52" spans="1:20" ht="19.5" customHeight="1" thickBot="1">
      <c r="A52" s="19">
        <f t="shared" si="1"/>
        <v>15</v>
      </c>
      <c r="B52" s="205" t="s">
        <v>208</v>
      </c>
      <c r="C52" s="18"/>
      <c r="D52" s="51">
        <f t="shared" si="0"/>
        <v>15</v>
      </c>
      <c r="E52" s="205" t="s">
        <v>208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5"/>
    </row>
    <row r="53" spans="1:20" ht="19.5" customHeight="1" thickBot="1">
      <c r="A53" s="19">
        <f t="shared" si="1"/>
        <v>16</v>
      </c>
      <c r="B53" s="205" t="s">
        <v>208</v>
      </c>
      <c r="C53" s="18"/>
      <c r="D53" s="51">
        <f t="shared" si="0"/>
        <v>16</v>
      </c>
      <c r="E53" s="205" t="s">
        <v>208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5"/>
    </row>
    <row r="54" spans="1:19" ht="19.5" customHeight="1" thickBot="1">
      <c r="A54" s="19">
        <f t="shared" si="1"/>
        <v>17</v>
      </c>
      <c r="B54" s="205" t="s">
        <v>208</v>
      </c>
      <c r="C54" s="18"/>
      <c r="D54" s="51">
        <f t="shared" si="0"/>
        <v>17</v>
      </c>
      <c r="E54" s="205" t="s">
        <v>208</v>
      </c>
      <c r="F54" s="18"/>
      <c r="G54" s="77"/>
      <c r="H54" s="77"/>
      <c r="I54" s="21"/>
      <c r="J54" s="61" t="s">
        <v>212</v>
      </c>
      <c r="K54" s="20" t="str">
        <f>IF($M$30="Net","Net El.","Gross El.")</f>
        <v>Gross El.</v>
      </c>
      <c r="L54" s="57"/>
      <c r="M54" s="61" t="s">
        <v>212</v>
      </c>
      <c r="N54" s="20" t="str">
        <f>IF($M$30="Net","Net El.","Gross El.")</f>
        <v>Gross El.</v>
      </c>
      <c r="O54" s="57"/>
      <c r="P54" s="77"/>
      <c r="Q54" s="77"/>
      <c r="R54" s="77"/>
      <c r="S54" s="77"/>
    </row>
    <row r="55" spans="1:19" ht="19.5" customHeight="1" thickBot="1">
      <c r="A55" s="19">
        <f t="shared" si="1"/>
        <v>18</v>
      </c>
      <c r="B55" s="205" t="s">
        <v>208</v>
      </c>
      <c r="C55" s="56"/>
      <c r="D55" s="51">
        <f t="shared" si="0"/>
        <v>18</v>
      </c>
      <c r="E55" s="205" t="s">
        <v>208</v>
      </c>
      <c r="F55" s="56"/>
      <c r="G55" s="77"/>
      <c r="H55" s="77"/>
      <c r="I55" s="22">
        <f>IF(J55="","",1)</f>
        <v>1</v>
      </c>
      <c r="J55" s="205" t="s">
        <v>208</v>
      </c>
      <c r="K55" s="18"/>
      <c r="L55" s="22">
        <f>IF(M55="","",1)</f>
        <v>1</v>
      </c>
      <c r="M55" s="205" t="s">
        <v>208</v>
      </c>
      <c r="N55" s="32"/>
      <c r="O55" s="198"/>
      <c r="P55" s="77"/>
      <c r="Q55" s="77"/>
      <c r="R55" s="77"/>
      <c r="S55" s="77"/>
    </row>
    <row r="56" spans="1:19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5" t="s">
        <v>208</v>
      </c>
      <c r="K56" s="18"/>
      <c r="L56" s="22">
        <f>IF(M56="","",L55+1)</f>
        <v>2</v>
      </c>
      <c r="M56" s="205" t="s">
        <v>208</v>
      </c>
      <c r="N56" s="32"/>
      <c r="O56" s="198"/>
      <c r="P56" s="77"/>
      <c r="Q56" s="77"/>
      <c r="R56" s="77"/>
      <c r="S56" s="77"/>
    </row>
    <row r="57" spans="1:19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</row>
    <row r="59" spans="1:19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</row>
    <row r="60" spans="1:19" ht="19.5" customHeight="1">
      <c r="A60" s="19">
        <f>IF(B63="","",A59+1)</f>
      </c>
      <c r="B60" s="77"/>
      <c r="C60" s="77"/>
      <c r="D60" s="119"/>
      <c r="E60" s="119"/>
      <c r="F60" s="119"/>
      <c r="G60" s="199" t="s">
        <v>120</v>
      </c>
      <c r="H60" s="119"/>
      <c r="I60" s="119"/>
      <c r="J60" s="119"/>
      <c r="K60" s="119"/>
      <c r="L60" s="77"/>
      <c r="M60" s="200"/>
      <c r="N60" s="198"/>
      <c r="O60" s="55"/>
      <c r="P60" s="57"/>
      <c r="Q60" s="57"/>
      <c r="R60" s="77"/>
      <c r="S60" s="77"/>
    </row>
    <row r="61" spans="1:19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200"/>
      <c r="N61" s="198"/>
      <c r="O61" s="55"/>
      <c r="P61" s="57"/>
      <c r="Q61" s="57"/>
      <c r="R61" s="77"/>
      <c r="S61" s="77"/>
    </row>
    <row r="62" spans="1:19" ht="19.5" customHeight="1">
      <c r="A62" s="77"/>
      <c r="B62" s="77"/>
      <c r="C62" s="77"/>
      <c r="D62" s="201" t="s">
        <v>121</v>
      </c>
      <c r="E62" s="202"/>
      <c r="F62" s="203" t="s">
        <v>122</v>
      </c>
      <c r="G62" s="203"/>
      <c r="H62" s="202"/>
      <c r="I62" s="203" t="s">
        <v>123</v>
      </c>
      <c r="J62" s="203"/>
      <c r="K62" s="204"/>
      <c r="L62" s="77"/>
      <c r="M62" s="77"/>
      <c r="N62" s="77"/>
      <c r="O62" s="77"/>
      <c r="P62" s="200"/>
      <c r="Q62" s="198"/>
      <c r="R62" s="77"/>
      <c r="S62" s="77"/>
    </row>
    <row r="63" spans="1:19" ht="19.5" customHeight="1">
      <c r="A63" s="77"/>
      <c r="B63" s="55"/>
      <c r="C63" s="77"/>
      <c r="D63" s="206"/>
      <c r="E63" s="207"/>
      <c r="F63" s="208"/>
      <c r="G63" s="208"/>
      <c r="H63" s="207"/>
      <c r="I63" s="209"/>
      <c r="J63" s="209"/>
      <c r="K63" s="210"/>
      <c r="L63" s="77"/>
      <c r="M63" s="77"/>
      <c r="N63" s="77"/>
      <c r="O63" s="77"/>
      <c r="P63" s="200"/>
      <c r="Q63" s="198"/>
      <c r="R63" s="77"/>
      <c r="S63" s="77"/>
    </row>
    <row r="64" spans="1:19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</row>
    <row r="66" spans="1:19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</row>
    <row r="67" spans="1:19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</row>
    <row r="68" spans="1:19" ht="12.75">
      <c r="A68" s="77"/>
      <c r="B68" s="77"/>
      <c r="C68" s="77"/>
      <c r="D68" s="211"/>
      <c r="E68" s="211"/>
      <c r="F68" s="211"/>
      <c r="G68" s="211"/>
      <c r="H68" s="211"/>
      <c r="I68" s="211"/>
      <c r="J68" s="211"/>
      <c r="K68" s="211"/>
      <c r="L68" s="211"/>
      <c r="M68" s="77"/>
      <c r="N68" s="77"/>
      <c r="O68" s="77"/>
      <c r="P68" s="77"/>
      <c r="Q68" s="77"/>
      <c r="R68" s="77"/>
      <c r="S68" s="77"/>
    </row>
    <row r="69" spans="1:19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</row>
    <row r="70" spans="1:19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.75">
      <c r="A71" s="77"/>
      <c r="B71" s="77"/>
      <c r="C71" s="77"/>
      <c r="D71" s="77"/>
      <c r="E71" s="77"/>
      <c r="F71" s="77"/>
      <c r="G71" s="77"/>
      <c r="H71" s="77"/>
      <c r="I71" s="177" t="s">
        <v>16</v>
      </c>
      <c r="J71" s="350">
        <f>+'Theor Self Stress #1'!G53</f>
        <v>0</v>
      </c>
      <c r="K71" s="351"/>
      <c r="L71" s="352"/>
      <c r="M71" s="77"/>
      <c r="N71" s="77"/>
      <c r="O71" s="77"/>
      <c r="P71" s="77"/>
      <c r="Q71" s="77"/>
      <c r="R71" s="77"/>
      <c r="S71" s="77"/>
    </row>
    <row r="72" ht="12.75">
      <c r="A72" s="7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J55:J56 B38:B55 E38:E55 H38:H39 K38:K39 N38:N39 H43:H44 K43:K44 N43:N44 H48:H49 M55:M56">
      <formula1>$C$32:$C$33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M30">
      <formula1>$Q$30:$Q$31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shererjt</dc:creator>
  <cp:keywords/>
  <dc:description/>
  <cp:lastModifiedBy>mooreria</cp:lastModifiedBy>
  <cp:lastPrinted>2010-10-17T18:46:59Z</cp:lastPrinted>
  <dcterms:created xsi:type="dcterms:W3CDTF">2005-12-07T16:27:30Z</dcterms:created>
  <dcterms:modified xsi:type="dcterms:W3CDTF">2013-12-09T16:26:22Z</dcterms:modified>
  <cp:category/>
  <cp:version/>
  <cp:contentType/>
  <cp:contentStatus/>
</cp:coreProperties>
</file>