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S:\GEN\WPDOCS\EL CONQUISTADOR\DBE SS\FY19\TECH\ESI\"/>
    </mc:Choice>
  </mc:AlternateContent>
  <xr:revisionPtr revIDLastSave="0" documentId="8_{14E4E50B-A65B-4D01-8D27-ABD34FAE9B16}" xr6:coauthVersionLast="36" xr6:coauthVersionMax="36" xr10:uidLastSave="{00000000-0000-0000-0000-000000000000}"/>
  <workbookProtection workbookAlgorithmName="SHA-512" workbookHashValue="y9MNgaQnYIjaLZSCmX2HH3cqPFXDU1lB3Veibh69ibQPfVXQvF8uYHseldkuzUEkcamozIAEm+WWDldEdEjKLQ==" workbookSaltValue="GlCh5IvWznkLWDzfYBJr5Q==" workbookSpinCount="100000" lockStructure="1"/>
  <bookViews>
    <workbookView xWindow="0" yWindow="0" windowWidth="28800" windowHeight="12225" tabRatio="924" xr2:uid="{00000000-000D-0000-FFFF-FFFF00000000}"/>
  </bookViews>
  <sheets>
    <sheet name="INSTRUCTIONS" sheetId="50" r:id="rId1"/>
    <sheet name="CONTACT INFO" sheetId="47" r:id="rId2"/>
    <sheet name="LABOR COSTS" sheetId="14" r:id="rId3"/>
    <sheet name="SAMPLE LABOR RATE" sheetId="51" r:id="rId4"/>
    <sheet name="SAMPLE OVERHEAD" sheetId="48" r:id="rId5"/>
    <sheet name="PRIME CONTRACTORS" sheetId="52" r:id="rId6"/>
    <sheet name="PROPOSAL FORM" sheetId="1" r:id="rId7"/>
    <sheet name="SBE 2025 FORM" sheetId="49" r:id="rId8"/>
    <sheet name="PIN 1" sheetId="3" r:id="rId9"/>
    <sheet name="PIN 2" sheetId="4" r:id="rId10"/>
    <sheet name="PIN 3" sheetId="5" r:id="rId11"/>
    <sheet name="PIN 4" sheetId="6" r:id="rId12"/>
    <sheet name="PIN 5" sheetId="7" r:id="rId13"/>
    <sheet name="PIN 6" sheetId="8" r:id="rId14"/>
    <sheet name="PIN 7" sheetId="9" r:id="rId15"/>
    <sheet name="PIN 8" sheetId="10" r:id="rId16"/>
    <sheet name="PIN 9" sheetId="11" r:id="rId17"/>
    <sheet name="PIN 10" sheetId="12" r:id="rId18"/>
    <sheet name="PIN 11" sheetId="15" r:id="rId19"/>
    <sheet name="PIN 12" sheetId="17" r:id="rId20"/>
    <sheet name="PIN 13" sheetId="19" r:id="rId21"/>
    <sheet name="PIN 14" sheetId="20" r:id="rId22"/>
    <sheet name="PIN 15" sheetId="21" r:id="rId23"/>
    <sheet name="PIN 16" sheetId="22" r:id="rId24"/>
    <sheet name="PIN 17" sheetId="23" r:id="rId25"/>
    <sheet name="PIN 18" sheetId="24" r:id="rId26"/>
    <sheet name="PIN 19" sheetId="25" r:id="rId27"/>
    <sheet name="PIN 20" sheetId="26" r:id="rId28"/>
    <sheet name="LOADED LABOR RATES" sheetId="13" r:id="rId29"/>
    <sheet name="Summary" sheetId="2" state="hidden" r:id="rId30"/>
  </sheets>
  <externalReferences>
    <externalReference r:id="rId31"/>
  </externalReferences>
  <definedNames>
    <definedName name="_BID10" localSheetId="18">'PIN 11'!$B$2:$G$61</definedName>
    <definedName name="_BID10" localSheetId="19">'PIN 12'!$B$2:$G$61</definedName>
    <definedName name="_BID10" localSheetId="20">'PIN 13'!$B$2:$G$61</definedName>
    <definedName name="_BID10" localSheetId="21">'PIN 14'!$B$2:$G$61</definedName>
    <definedName name="_BID10" localSheetId="22">'PIN 15'!$B$2:$G$61</definedName>
    <definedName name="_BID10" localSheetId="23">'PIN 16'!$B$2:$G$61</definedName>
    <definedName name="_BID10" localSheetId="24">'PIN 17'!$B$2:$G$61</definedName>
    <definedName name="_BID10" localSheetId="25">'PIN 18'!$B$2:$G$61</definedName>
    <definedName name="_BID10" localSheetId="26">'PIN 19'!$B$2:$G$61</definedName>
    <definedName name="_Key1" hidden="1">'LOADED LABOR RATES'!$B$6</definedName>
    <definedName name="_Order1" hidden="1">255</definedName>
    <definedName name="_Sort" hidden="1">'LOADED LABOR RATES'!$B$6:$D$11</definedName>
    <definedName name="FRINGE">'PIN 1'!#REF!</definedName>
    <definedName name="LABOR">'LOADED LABOR RATES'!$B$4:$E$11</definedName>
    <definedName name="PINAME11">'PIN 11'!$G$4</definedName>
    <definedName name="PINAME12">'PIN 12'!$G$4</definedName>
    <definedName name="PINAME13">'PIN 13'!$G$4</definedName>
    <definedName name="PINAME14">'PIN 14'!$G$4</definedName>
    <definedName name="PINAME15">'PIN 15'!$G$4</definedName>
    <definedName name="PINAME16">'PIN 16'!$G$4</definedName>
    <definedName name="PINAME17">'PIN 17'!$G$4</definedName>
    <definedName name="PINAME18">'PIN 18'!$G$4</definedName>
    <definedName name="PINAME19">'PIN 19'!$G$4</definedName>
    <definedName name="PINAME20">'PIN 20'!$G$4</definedName>
    <definedName name="PINAME21">#REF!</definedName>
    <definedName name="PINAME22">#REF!</definedName>
    <definedName name="PINAME23">#REF!</definedName>
    <definedName name="PINAME24">#REF!</definedName>
    <definedName name="PINAME25">#REF!</definedName>
    <definedName name="PINAME26">#REF!</definedName>
    <definedName name="PINAME27">#REF!</definedName>
    <definedName name="PINAME28">#REF!</definedName>
    <definedName name="PINAME29">#REF!</definedName>
    <definedName name="PINAME30">#REF!</definedName>
    <definedName name="PINO11">'PIN 11'!$G$3</definedName>
    <definedName name="PINO12">'PIN 12'!$G$3</definedName>
    <definedName name="PINO13">'PIN 13'!$G$3</definedName>
    <definedName name="PINO14">'PIN 14'!$G$3</definedName>
    <definedName name="PINO15">'PIN 15'!$G$3</definedName>
    <definedName name="PINO16">'PIN 16'!$G$3</definedName>
    <definedName name="PINO17">'PIN 17'!$G$3</definedName>
    <definedName name="PINO18">'PIN 18'!$G$3</definedName>
    <definedName name="PINO19">'PIN 19'!$G$3</definedName>
    <definedName name="PINO20">'PIN 20'!$G$3</definedName>
    <definedName name="PINO21">#REF!</definedName>
    <definedName name="PINO22">#REF!</definedName>
    <definedName name="PINO23">#REF!</definedName>
    <definedName name="PINO24">#REF!</definedName>
    <definedName name="PINO25">#REF!</definedName>
    <definedName name="PINO26">#REF!</definedName>
    <definedName name="PINO27">#REF!</definedName>
    <definedName name="PINO28">#REF!</definedName>
    <definedName name="PINO29">#REF!</definedName>
    <definedName name="PINO30">#REF!</definedName>
    <definedName name="prevailing_wage">'LABOR COSTS'!$C$19:$C$20</definedName>
    <definedName name="PRICE11">'PIN 11'!$F$60</definedName>
    <definedName name="PRICE12">'PIN 12'!$F$60</definedName>
    <definedName name="PRICE13">'PIN 13'!$F$60</definedName>
    <definedName name="PRICE14">'PIN 14'!$F$60</definedName>
    <definedName name="PRICE15">'PIN 15'!$F$60</definedName>
    <definedName name="PRICE16">'PIN 16'!$F$60</definedName>
    <definedName name="PRICE17">'PIN 17'!$F$60</definedName>
    <definedName name="PRICE18">'PIN 18'!$F$60</definedName>
    <definedName name="PRICE19">'PIN 19'!$F$60</definedName>
    <definedName name="PRICE20">'PIN 20'!$F$60</definedName>
    <definedName name="PRICE21">#REF!</definedName>
    <definedName name="PRICE22">#REF!</definedName>
    <definedName name="PRICE23">#REF!</definedName>
    <definedName name="PRICE24">#REF!</definedName>
    <definedName name="PRICE25">#REF!</definedName>
    <definedName name="PRICE26">#REF!</definedName>
    <definedName name="PRICE27">#REF!</definedName>
    <definedName name="PRICE28">#REF!</definedName>
    <definedName name="PRICE29">#REF!</definedName>
    <definedName name="PRICE30">#REF!</definedName>
    <definedName name="PRIME">'PROPOSAL FORM'!$B$5:$I$52</definedName>
    <definedName name="_xlnm.Print_Area" localSheetId="1">'CONTACT INFO'!$A$2:$H$30</definedName>
    <definedName name="_xlnm.Print_Area" localSheetId="0">INSTRUCTIONS!$B$5:$C$28</definedName>
    <definedName name="_xlnm.Print_Area" localSheetId="2">'LABOR COSTS'!$B$2:$AA$74</definedName>
    <definedName name="_xlnm.Print_Area" localSheetId="28">'LOADED LABOR RATES'!$B$2:$L$2</definedName>
    <definedName name="_xlnm.Print_Area" localSheetId="8">'PIN 1'!$B$4:$I$59</definedName>
    <definedName name="_xlnm.Print_Area" localSheetId="17">'PIN 10'!$B$2:$I$56</definedName>
    <definedName name="_xlnm.Print_Area" localSheetId="18">'PIN 11'!$B$2:$I$56</definedName>
    <definedName name="_xlnm.Print_Area" localSheetId="19">'PIN 12'!$B$2:$I$56</definedName>
    <definedName name="_xlnm.Print_Area" localSheetId="20">'PIN 13'!$B$2:$I$56</definedName>
    <definedName name="_xlnm.Print_Area" localSheetId="21">'PIN 14'!$B$2:$I$56</definedName>
    <definedName name="_xlnm.Print_Area" localSheetId="22">'PIN 15'!$B$2:$I$56</definedName>
    <definedName name="_xlnm.Print_Area" localSheetId="23">'PIN 16'!$B$2:$I$56</definedName>
    <definedName name="_xlnm.Print_Area" localSheetId="24">'PIN 17'!$B$2:$I$56</definedName>
    <definedName name="_xlnm.Print_Area" localSheetId="25">'PIN 18'!$B$2:$I$56</definedName>
    <definedName name="_xlnm.Print_Area" localSheetId="26">'PIN 19'!$B$2:$I$56</definedName>
    <definedName name="_xlnm.Print_Area" localSheetId="9">'PIN 2'!$B$2:$I$56</definedName>
    <definedName name="_xlnm.Print_Area" localSheetId="27">'PIN 20'!$B$2:$I$56</definedName>
    <definedName name="_xlnm.Print_Area" localSheetId="10">'PIN 3'!$B$2:$I$56</definedName>
    <definedName name="_xlnm.Print_Area" localSheetId="11">'PIN 4'!$B$2:$I$56</definedName>
    <definedName name="_xlnm.Print_Area" localSheetId="12">'PIN 5'!$B$2:$I$56</definedName>
    <definedName name="_xlnm.Print_Area" localSheetId="13">'PIN 6'!$B$2:$I$56</definedName>
    <definedName name="_xlnm.Print_Area" localSheetId="14">'PIN 7'!$B$2:$I$56</definedName>
    <definedName name="_xlnm.Print_Area" localSheetId="15">'PIN 8'!$B$2:$I$56</definedName>
    <definedName name="_xlnm.Print_Area" localSheetId="16">'PIN 9'!$B$2:$I$56</definedName>
    <definedName name="_xlnm.Print_Area" localSheetId="5">'PRIME CONTRACTORS'!$D$3:$K$19</definedName>
    <definedName name="_xlnm.Print_Area" localSheetId="6">'PROPOSAL FORM'!$B$3:$J$863</definedName>
    <definedName name="_xlnm.Print_Area" localSheetId="3">'SAMPLE LABOR RATE'!$B$7:$L$47</definedName>
    <definedName name="_xlnm.Print_Area" localSheetId="4">'SAMPLE OVERHEAD'!$B$2:$G$58</definedName>
    <definedName name="_xlnm.Print_Area" localSheetId="7">'SBE 2025 FORM'!$C$9:$V$278</definedName>
    <definedName name="_xlnm.Print_Area" localSheetId="29">Summary!$B$2:$R$42</definedName>
    <definedName name="Print_Area_MI" localSheetId="2">'LABOR COSTS'!$C$3</definedName>
    <definedName name="QUANT21">#REF!</definedName>
    <definedName name="QUANT22">#REF!</definedName>
    <definedName name="QUANT23">#REF!</definedName>
    <definedName name="QUANT24">#REF!</definedName>
    <definedName name="QUANT25">#REF!</definedName>
    <definedName name="QUANT26">#REF!</definedName>
    <definedName name="QUANT27">#REF!</definedName>
    <definedName name="QUANT28">#REF!</definedName>
    <definedName name="QUANT29">#REF!</definedName>
    <definedName name="QUANT30">#REF!</definedName>
    <definedName name="QUANTITY11">'PIN 11'!$G$5</definedName>
    <definedName name="QUANTITY12">'PIN 12'!$G$5</definedName>
    <definedName name="QUANTITY13">'PIN 13'!$G$5</definedName>
    <definedName name="QUANTITY14">'PIN 14'!$G$5</definedName>
    <definedName name="QUANTITY15">'PIN 15'!$G$5</definedName>
    <definedName name="QUANTITY16">'PIN 16'!$G$5</definedName>
    <definedName name="QUANTITY17">'PIN 17'!$G$5</definedName>
    <definedName name="QUANTITY18">'PIN 18'!$G$5</definedName>
    <definedName name="QUANTITY19">'PIN 19'!$G$5</definedName>
    <definedName name="QUANTITY20">'PIN 20'!$G$5</definedName>
    <definedName name="Quantity3" localSheetId="7">'SBE 2025 FORM'!$I$28</definedName>
    <definedName name="Quantity4" localSheetId="7">'SBE 2025 FORM'!$I$29</definedName>
    <definedName name="Quantity5" localSheetId="7">'SBE 2025 FORM'!$I$30</definedName>
    <definedName name="Quantity6" localSheetId="7">'SBE 2025 FORM'!$I$31</definedName>
    <definedName name="Text1" localSheetId="7">'SBE 2025 FORM'!$I$14</definedName>
    <definedName name="Text12" localSheetId="7">'SBE 2025 FORM'!$C$48</definedName>
    <definedName name="Text14" localSheetId="7">'SBE 2025 FORM'!$C$50</definedName>
    <definedName name="Text16" localSheetId="7">'SBE 2025 FORM'!$D$52</definedName>
    <definedName name="Text17" localSheetId="7">'SBE 2025 FORM'!$C$52</definedName>
    <definedName name="Text18" localSheetId="7">'SBE 2025 FORM'!$C$54</definedName>
    <definedName name="Text20" localSheetId="7">'SBE 2025 FORM'!$C$56</definedName>
    <definedName name="Text22" localSheetId="7">'SBE 2025 FORM'!$C$58</definedName>
    <definedName name="Text24" localSheetId="7">'SBE 2025 FORM'!#REF!</definedName>
    <definedName name="Text26" localSheetId="7">'SBE 2025 FORM'!$C$62</definedName>
    <definedName name="Text27" localSheetId="7">'SBE 2025 FORM'!$C$64</definedName>
    <definedName name="Text29" localSheetId="7">'SBE 2025 FORM'!$D$14</definedName>
    <definedName name="Text3" localSheetId="7">'SBE 2025 FORM'!$J$18</definedName>
    <definedName name="Text30" localSheetId="7">'SBE 2025 FORM'!$C$35</definedName>
    <definedName name="Text4" localSheetId="7">'SBE 2025 FORM'!$C$26</definedName>
    <definedName name="Text5" localSheetId="7">'SBE 2025 FORM'!$C$27</definedName>
    <definedName name="Text6" localSheetId="7">'SBE 2025 FORM'!$C$29</definedName>
    <definedName name="UNIONS">'PIN 1'!$D$68:$D$79</definedName>
    <definedName name="UnitPrice1" localSheetId="7">'SBE 2025 FORM'!$J$26</definedName>
    <definedName name="UnitPrice2" localSheetId="7">'SBE 2025 FORM'!$J$27</definedName>
    <definedName name="UnitPrice3" localSheetId="7">'SBE 2025 FORM'!$J$28</definedName>
    <definedName name="UnitPrice4" localSheetId="7">'SBE 2025 FORM'!$J$29</definedName>
    <definedName name="UnitPrice5" localSheetId="7">'SBE 2025 FORM'!$J$30</definedName>
    <definedName name="UnitPrice6" localSheetId="7">'SBE 2025 FORM'!$J$31</definedName>
    <definedName name="UNITS">'PIN 20'!$G$6</definedName>
    <definedName name="UNITS11">'PIN 11'!$G$6</definedName>
    <definedName name="UNITS12">'PIN 12'!$G$6</definedName>
    <definedName name="UNITS13">'PIN 13'!$G$6</definedName>
    <definedName name="UNITS14">'PIN 14'!$G$6</definedName>
    <definedName name="UNITS15">'PIN 15'!$G$6</definedName>
    <definedName name="UNITS16">'PIN 16'!$G$6</definedName>
    <definedName name="UNITS17">'PIN 17'!$G$6</definedName>
    <definedName name="UNITS18">'PIN 18'!$G$6</definedName>
    <definedName name="UNITS19">'PIN 19'!$G$6</definedName>
    <definedName name="UNITS20">'PIN 20'!$G$6</definedName>
    <definedName name="UNITS21">#REF!</definedName>
    <definedName name="UNITS22">#REF!</definedName>
    <definedName name="UNITS23">#REF!</definedName>
    <definedName name="UNITS24">#REF!</definedName>
    <definedName name="UNITS25">#REF!</definedName>
    <definedName name="UNITS26">#REF!</definedName>
    <definedName name="UNITS27">#REF!</definedName>
    <definedName name="UNITS28">#REF!</definedName>
    <definedName name="UNITS29">#REF!</definedName>
    <definedName name="UNITS30">#REF!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6" i="49" l="1"/>
  <c r="D26" i="49"/>
  <c r="C26" i="49"/>
  <c r="V227" i="49" l="1"/>
  <c r="R227" i="49"/>
  <c r="O227" i="49"/>
  <c r="J227" i="49"/>
  <c r="F227" i="49"/>
  <c r="T222" i="49"/>
  <c r="T220" i="49"/>
  <c r="T218" i="49"/>
  <c r="H218" i="49"/>
  <c r="V158" i="49"/>
  <c r="R158" i="49"/>
  <c r="O158" i="49"/>
  <c r="J158" i="49"/>
  <c r="F158" i="49"/>
  <c r="T153" i="49"/>
  <c r="T151" i="49"/>
  <c r="T149" i="49"/>
  <c r="H149" i="49"/>
  <c r="V90" i="49"/>
  <c r="R90" i="49"/>
  <c r="O90" i="49"/>
  <c r="J90" i="49"/>
  <c r="F90" i="49"/>
  <c r="T85" i="49"/>
  <c r="T83" i="49"/>
  <c r="T81" i="49"/>
  <c r="H81" i="49"/>
  <c r="V22" i="49"/>
  <c r="R22" i="49"/>
  <c r="O22" i="49"/>
  <c r="J22" i="49"/>
  <c r="F22" i="49"/>
  <c r="T17" i="49"/>
  <c r="T15" i="49"/>
  <c r="T13" i="49"/>
  <c r="H13" i="49"/>
  <c r="P273" i="49" l="1"/>
  <c r="N271" i="49"/>
  <c r="P269" i="49"/>
  <c r="N267" i="49"/>
  <c r="P265" i="49"/>
  <c r="N263" i="49"/>
  <c r="P261" i="49"/>
  <c r="N259" i="49"/>
  <c r="P204" i="49"/>
  <c r="N202" i="49"/>
  <c r="P200" i="49"/>
  <c r="N198" i="49"/>
  <c r="P196" i="49"/>
  <c r="N194" i="49"/>
  <c r="P192" i="49"/>
  <c r="N190" i="49"/>
  <c r="P136" i="49"/>
  <c r="N134" i="49"/>
  <c r="P132" i="49"/>
  <c r="N130" i="49"/>
  <c r="P128" i="49"/>
  <c r="N126" i="49"/>
  <c r="P124" i="49"/>
  <c r="N122" i="49"/>
  <c r="P68" i="49"/>
  <c r="N66" i="49"/>
  <c r="P64" i="49"/>
  <c r="N62" i="49"/>
  <c r="P60" i="49"/>
  <c r="N58" i="49"/>
  <c r="P56" i="49"/>
  <c r="N54" i="49"/>
  <c r="G6" i="3" l="1"/>
  <c r="G4" i="24" s="1"/>
  <c r="D9" i="3"/>
  <c r="D7" i="24" s="1"/>
  <c r="F21" i="4"/>
  <c r="G21" i="4" s="1"/>
  <c r="F21" i="5"/>
  <c r="G21" i="5" s="1"/>
  <c r="G820" i="1"/>
  <c r="F820" i="1"/>
  <c r="G819" i="1"/>
  <c r="B819" i="1"/>
  <c r="G766" i="1"/>
  <c r="F766" i="1"/>
  <c r="G765" i="1"/>
  <c r="B765" i="1"/>
  <c r="G712" i="1"/>
  <c r="F712" i="1"/>
  <c r="G711" i="1"/>
  <c r="B711" i="1"/>
  <c r="G658" i="1"/>
  <c r="F658" i="1"/>
  <c r="G657" i="1"/>
  <c r="B657" i="1"/>
  <c r="G604" i="1"/>
  <c r="F604" i="1"/>
  <c r="G603" i="1"/>
  <c r="B603" i="1"/>
  <c r="G550" i="1"/>
  <c r="F550" i="1"/>
  <c r="G549" i="1"/>
  <c r="B549" i="1"/>
  <c r="G496" i="1"/>
  <c r="F496" i="1"/>
  <c r="G495" i="1"/>
  <c r="B495" i="1"/>
  <c r="G442" i="1"/>
  <c r="F442" i="1"/>
  <c r="G441" i="1"/>
  <c r="B441" i="1"/>
  <c r="G388" i="1"/>
  <c r="F388" i="1"/>
  <c r="G387" i="1"/>
  <c r="B387" i="1"/>
  <c r="G334" i="1"/>
  <c r="F334" i="1"/>
  <c r="G333" i="1"/>
  <c r="B333" i="1"/>
  <c r="G280" i="1"/>
  <c r="F280" i="1"/>
  <c r="G279" i="1"/>
  <c r="B279" i="1"/>
  <c r="G226" i="1"/>
  <c r="F226" i="1"/>
  <c r="G225" i="1"/>
  <c r="B225" i="1"/>
  <c r="G172" i="1"/>
  <c r="F172" i="1"/>
  <c r="G171" i="1"/>
  <c r="B171" i="1"/>
  <c r="G118" i="1"/>
  <c r="F118" i="1"/>
  <c r="G117" i="1"/>
  <c r="B117" i="1"/>
  <c r="G65" i="1"/>
  <c r="F65" i="1"/>
  <c r="G64" i="1"/>
  <c r="B64" i="1"/>
  <c r="F13" i="1"/>
  <c r="B12" i="1"/>
  <c r="G13" i="1"/>
  <c r="G12" i="1"/>
  <c r="B11" i="1"/>
  <c r="D7" i="23"/>
  <c r="D6" i="3"/>
  <c r="D773" i="1" s="1"/>
  <c r="D6" i="26"/>
  <c r="D5" i="26"/>
  <c r="D4" i="26"/>
  <c r="D6" i="25"/>
  <c r="D5" i="25"/>
  <c r="D4" i="25"/>
  <c r="D6" i="24"/>
  <c r="D5" i="24"/>
  <c r="D4" i="24"/>
  <c r="D6" i="23"/>
  <c r="D5" i="23"/>
  <c r="D4" i="23"/>
  <c r="D6" i="22"/>
  <c r="D5" i="22"/>
  <c r="D4" i="22"/>
  <c r="D6" i="21"/>
  <c r="D5" i="21"/>
  <c r="D4" i="21"/>
  <c r="D6" i="20"/>
  <c r="D5" i="20"/>
  <c r="D4" i="20"/>
  <c r="D6" i="19"/>
  <c r="D5" i="19"/>
  <c r="D4" i="19"/>
  <c r="D6" i="17"/>
  <c r="D5" i="17"/>
  <c r="D4" i="17"/>
  <c r="D6" i="15"/>
  <c r="D5" i="15"/>
  <c r="D4" i="15"/>
  <c r="D6" i="12"/>
  <c r="D5" i="12"/>
  <c r="D4" i="12"/>
  <c r="D6" i="11"/>
  <c r="D5" i="11"/>
  <c r="D4" i="11"/>
  <c r="D6" i="10"/>
  <c r="D5" i="10"/>
  <c r="D4" i="10"/>
  <c r="D6" i="9"/>
  <c r="D5" i="9"/>
  <c r="D4" i="9"/>
  <c r="D6" i="8"/>
  <c r="D5" i="8"/>
  <c r="D4" i="8"/>
  <c r="D6" i="7"/>
  <c r="D5" i="7"/>
  <c r="D4" i="7"/>
  <c r="D6" i="6"/>
  <c r="D5" i="6"/>
  <c r="D4" i="6"/>
  <c r="D6" i="5"/>
  <c r="D5" i="5"/>
  <c r="D4" i="5"/>
  <c r="D6" i="4"/>
  <c r="D5" i="4"/>
  <c r="D4" i="4"/>
  <c r="E13" i="2" s="1"/>
  <c r="D8" i="3"/>
  <c r="F774" i="1" s="1"/>
  <c r="D7" i="3"/>
  <c r="D774" i="1" s="1"/>
  <c r="D67" i="26"/>
  <c r="D67" i="25"/>
  <c r="D67" i="24"/>
  <c r="D67" i="23"/>
  <c r="D67" i="22"/>
  <c r="D67" i="21"/>
  <c r="D67" i="20"/>
  <c r="D67" i="19"/>
  <c r="D67" i="17"/>
  <c r="D67" i="15"/>
  <c r="D67" i="12"/>
  <c r="D67" i="11"/>
  <c r="D67" i="10"/>
  <c r="D67" i="9"/>
  <c r="D67" i="8"/>
  <c r="D67" i="7"/>
  <c r="D67" i="6"/>
  <c r="D67" i="5"/>
  <c r="D67" i="4"/>
  <c r="L38" i="14"/>
  <c r="D67" i="3"/>
  <c r="B821" i="1"/>
  <c r="B818" i="1"/>
  <c r="B817" i="1"/>
  <c r="B816" i="1"/>
  <c r="B815" i="1"/>
  <c r="D810" i="1"/>
  <c r="C810" i="1"/>
  <c r="B767" i="1"/>
  <c r="B764" i="1"/>
  <c r="B763" i="1"/>
  <c r="B762" i="1"/>
  <c r="B761" i="1"/>
  <c r="D756" i="1"/>
  <c r="C756" i="1"/>
  <c r="B713" i="1"/>
  <c r="B710" i="1"/>
  <c r="B709" i="1"/>
  <c r="B708" i="1"/>
  <c r="B707" i="1"/>
  <c r="D702" i="1"/>
  <c r="C702" i="1"/>
  <c r="B659" i="1"/>
  <c r="B656" i="1"/>
  <c r="B655" i="1"/>
  <c r="B654" i="1"/>
  <c r="B653" i="1"/>
  <c r="D648" i="1"/>
  <c r="C648" i="1"/>
  <c r="B605" i="1"/>
  <c r="B602" i="1"/>
  <c r="B601" i="1"/>
  <c r="B600" i="1"/>
  <c r="B599" i="1"/>
  <c r="D594" i="1"/>
  <c r="C594" i="1"/>
  <c r="B551" i="1"/>
  <c r="B548" i="1"/>
  <c r="B547" i="1"/>
  <c r="B546" i="1"/>
  <c r="B545" i="1"/>
  <c r="D540" i="1"/>
  <c r="C540" i="1"/>
  <c r="B497" i="1"/>
  <c r="B494" i="1"/>
  <c r="B493" i="1"/>
  <c r="B492" i="1"/>
  <c r="B491" i="1"/>
  <c r="D486" i="1"/>
  <c r="C486" i="1"/>
  <c r="B443" i="1"/>
  <c r="B440" i="1"/>
  <c r="B439" i="1"/>
  <c r="B438" i="1"/>
  <c r="B437" i="1"/>
  <c r="D432" i="1"/>
  <c r="C432" i="1"/>
  <c r="B389" i="1"/>
  <c r="B386" i="1"/>
  <c r="B385" i="1"/>
  <c r="B384" i="1"/>
  <c r="B383" i="1"/>
  <c r="D378" i="1"/>
  <c r="C378" i="1"/>
  <c r="B335" i="1"/>
  <c r="B332" i="1"/>
  <c r="B331" i="1"/>
  <c r="B330" i="1"/>
  <c r="B329" i="1"/>
  <c r="D324" i="1"/>
  <c r="C324" i="1"/>
  <c r="B281" i="1"/>
  <c r="B278" i="1"/>
  <c r="B277" i="1"/>
  <c r="B276" i="1"/>
  <c r="B275" i="1"/>
  <c r="D270" i="1"/>
  <c r="C270" i="1"/>
  <c r="B227" i="1"/>
  <c r="B224" i="1"/>
  <c r="B223" i="1"/>
  <c r="B222" i="1"/>
  <c r="B221" i="1"/>
  <c r="D216" i="1"/>
  <c r="C216" i="1"/>
  <c r="B173" i="1"/>
  <c r="B170" i="1"/>
  <c r="B169" i="1"/>
  <c r="B168" i="1"/>
  <c r="B167" i="1"/>
  <c r="D162" i="1"/>
  <c r="C162" i="1"/>
  <c r="B119" i="1"/>
  <c r="B116" i="1"/>
  <c r="B115" i="1"/>
  <c r="B114" i="1"/>
  <c r="B113" i="1"/>
  <c r="D108" i="1"/>
  <c r="C108" i="1"/>
  <c r="B66" i="1"/>
  <c r="B63" i="1"/>
  <c r="B62" i="1"/>
  <c r="B61" i="1"/>
  <c r="B60" i="1"/>
  <c r="D55" i="1"/>
  <c r="C55" i="1"/>
  <c r="G29" i="51"/>
  <c r="G28" i="51"/>
  <c r="G27" i="51"/>
  <c r="H27" i="51" s="1"/>
  <c r="H24" i="51"/>
  <c r="H31" i="51" s="1"/>
  <c r="I31" i="51" s="1"/>
  <c r="H21" i="51"/>
  <c r="H23" i="51" s="1"/>
  <c r="J20" i="51"/>
  <c r="I20" i="51"/>
  <c r="J19" i="51"/>
  <c r="I19" i="51"/>
  <c r="J18" i="51"/>
  <c r="I18" i="51"/>
  <c r="J17" i="51"/>
  <c r="I17" i="51"/>
  <c r="J16" i="51"/>
  <c r="J21" i="51" s="1"/>
  <c r="J23" i="51" s="1"/>
  <c r="I16" i="51"/>
  <c r="I21" i="51"/>
  <c r="I23" i="51" s="1"/>
  <c r="J13" i="51"/>
  <c r="J24" i="51"/>
  <c r="J29" i="51" s="1"/>
  <c r="I13" i="51"/>
  <c r="I24" i="51"/>
  <c r="H30" i="51"/>
  <c r="J30" i="51"/>
  <c r="H32" i="51"/>
  <c r="I30" i="51"/>
  <c r="H29" i="51"/>
  <c r="J31" i="51"/>
  <c r="G772" i="1"/>
  <c r="D772" i="1"/>
  <c r="G718" i="1"/>
  <c r="D718" i="1"/>
  <c r="G664" i="1"/>
  <c r="D664" i="1"/>
  <c r="G610" i="1"/>
  <c r="D610" i="1"/>
  <c r="G556" i="1"/>
  <c r="D556" i="1"/>
  <c r="G502" i="1"/>
  <c r="D502" i="1"/>
  <c r="G448" i="1"/>
  <c r="D448" i="1"/>
  <c r="D826" i="1"/>
  <c r="G826" i="1"/>
  <c r="D825" i="1"/>
  <c r="D824" i="1"/>
  <c r="D771" i="1"/>
  <c r="D770" i="1"/>
  <c r="D717" i="1"/>
  <c r="D716" i="1"/>
  <c r="D663" i="1"/>
  <c r="D662" i="1"/>
  <c r="D609" i="1"/>
  <c r="D608" i="1"/>
  <c r="D555" i="1"/>
  <c r="D554" i="1"/>
  <c r="D501" i="1"/>
  <c r="D500" i="1"/>
  <c r="D447" i="1"/>
  <c r="D446" i="1"/>
  <c r="G394" i="1"/>
  <c r="D394" i="1"/>
  <c r="D393" i="1"/>
  <c r="D392" i="1"/>
  <c r="G340" i="1"/>
  <c r="D340" i="1"/>
  <c r="D339" i="1"/>
  <c r="D338" i="1"/>
  <c r="G286" i="1"/>
  <c r="D286" i="1"/>
  <c r="D285" i="1"/>
  <c r="D284" i="1"/>
  <c r="G232" i="1"/>
  <c r="D232" i="1"/>
  <c r="D231" i="1"/>
  <c r="D230" i="1"/>
  <c r="G178" i="1"/>
  <c r="D178" i="1"/>
  <c r="D177" i="1"/>
  <c r="D176" i="1"/>
  <c r="G124" i="1"/>
  <c r="D124" i="1"/>
  <c r="D123" i="1"/>
  <c r="D122" i="1"/>
  <c r="D69" i="1"/>
  <c r="D68" i="1"/>
  <c r="G70" i="1"/>
  <c r="D70" i="1"/>
  <c r="G17" i="1"/>
  <c r="D17" i="1"/>
  <c r="D16" i="1"/>
  <c r="D15" i="1"/>
  <c r="I56" i="9"/>
  <c r="I55" i="9"/>
  <c r="I54" i="9"/>
  <c r="G46" i="9"/>
  <c r="G38" i="9"/>
  <c r="G37" i="9"/>
  <c r="G36" i="9"/>
  <c r="G35" i="9"/>
  <c r="G34" i="9"/>
  <c r="G33" i="9"/>
  <c r="G32" i="9"/>
  <c r="G31" i="9"/>
  <c r="G39" i="9" s="1"/>
  <c r="M25" i="2" s="1"/>
  <c r="F26" i="9"/>
  <c r="G26" i="9" s="1"/>
  <c r="F25" i="9"/>
  <c r="F24" i="9"/>
  <c r="G24" i="9"/>
  <c r="F23" i="9"/>
  <c r="G23" i="9" s="1"/>
  <c r="F22" i="9"/>
  <c r="G22" i="9" s="1"/>
  <c r="F21" i="9"/>
  <c r="G21" i="9" s="1"/>
  <c r="G16" i="9"/>
  <c r="G15" i="9"/>
  <c r="G14" i="9"/>
  <c r="G13" i="9"/>
  <c r="G12" i="9"/>
  <c r="G2" i="9"/>
  <c r="F2" i="9"/>
  <c r="G46" i="26"/>
  <c r="G38" i="26"/>
  <c r="G37" i="26"/>
  <c r="G36" i="26"/>
  <c r="G35" i="26"/>
  <c r="G34" i="26"/>
  <c r="G33" i="26"/>
  <c r="G32" i="26"/>
  <c r="G31" i="26"/>
  <c r="F26" i="26"/>
  <c r="G26" i="26" s="1"/>
  <c r="F25" i="26"/>
  <c r="G25" i="26" s="1"/>
  <c r="F24" i="26"/>
  <c r="G24" i="26"/>
  <c r="F23" i="26"/>
  <c r="G23" i="26" s="1"/>
  <c r="F22" i="26"/>
  <c r="G22" i="26" s="1"/>
  <c r="F21" i="26"/>
  <c r="G21" i="26" s="1"/>
  <c r="G16" i="26"/>
  <c r="G15" i="26"/>
  <c r="G14" i="26"/>
  <c r="G13" i="26"/>
  <c r="G12" i="26"/>
  <c r="G17" i="26" s="1"/>
  <c r="G46" i="25"/>
  <c r="G38" i="25"/>
  <c r="G37" i="25"/>
  <c r="G36" i="25"/>
  <c r="G35" i="25"/>
  <c r="G34" i="25"/>
  <c r="G33" i="25"/>
  <c r="G32" i="25"/>
  <c r="G31" i="25"/>
  <c r="F26" i="25"/>
  <c r="G26" i="25" s="1"/>
  <c r="F25" i="25"/>
  <c r="G25" i="25" s="1"/>
  <c r="F24" i="25"/>
  <c r="G24" i="25" s="1"/>
  <c r="F23" i="25"/>
  <c r="G23" i="25" s="1"/>
  <c r="F22" i="25"/>
  <c r="G22" i="25" s="1"/>
  <c r="F21" i="25"/>
  <c r="G21" i="25" s="1"/>
  <c r="G16" i="25"/>
  <c r="G15" i="25"/>
  <c r="G14" i="25"/>
  <c r="G13" i="25"/>
  <c r="G12" i="25"/>
  <c r="G46" i="24"/>
  <c r="G38" i="24"/>
  <c r="G37" i="24"/>
  <c r="G36" i="24"/>
  <c r="G35" i="24"/>
  <c r="G34" i="24"/>
  <c r="G33" i="24"/>
  <c r="G32" i="24"/>
  <c r="G31" i="24"/>
  <c r="F26" i="24"/>
  <c r="G26" i="24" s="1"/>
  <c r="F25" i="24"/>
  <c r="G25" i="24" s="1"/>
  <c r="F24" i="24"/>
  <c r="G24" i="24"/>
  <c r="F23" i="24"/>
  <c r="G23" i="24" s="1"/>
  <c r="F22" i="24"/>
  <c r="G22" i="24" s="1"/>
  <c r="G27" i="24" s="1"/>
  <c r="F21" i="24"/>
  <c r="G21" i="24" s="1"/>
  <c r="G16" i="24"/>
  <c r="G15" i="24"/>
  <c r="G14" i="24"/>
  <c r="G13" i="24"/>
  <c r="G12" i="24"/>
  <c r="G17" i="24" s="1"/>
  <c r="G46" i="23"/>
  <c r="G38" i="23"/>
  <c r="G37" i="23"/>
  <c r="G36" i="23"/>
  <c r="G35" i="23"/>
  <c r="G34" i="23"/>
  <c r="G33" i="23"/>
  <c r="G32" i="23"/>
  <c r="G31" i="23"/>
  <c r="F26" i="23"/>
  <c r="G26" i="23" s="1"/>
  <c r="F25" i="23"/>
  <c r="G25" i="23" s="1"/>
  <c r="F24" i="23"/>
  <c r="G24" i="23" s="1"/>
  <c r="G27" i="23" s="1"/>
  <c r="F23" i="23"/>
  <c r="G23" i="23" s="1"/>
  <c r="F22" i="23"/>
  <c r="G22" i="23" s="1"/>
  <c r="F21" i="23"/>
  <c r="G21" i="23" s="1"/>
  <c r="G16" i="23"/>
  <c r="G15" i="23"/>
  <c r="G14" i="23"/>
  <c r="G13" i="23"/>
  <c r="G12" i="23"/>
  <c r="G46" i="22"/>
  <c r="G38" i="22"/>
  <c r="G37" i="22"/>
  <c r="G36" i="22"/>
  <c r="G35" i="22"/>
  <c r="G34" i="22"/>
  <c r="G33" i="22"/>
  <c r="G32" i="22"/>
  <c r="G31" i="22"/>
  <c r="F26" i="22"/>
  <c r="G26" i="22" s="1"/>
  <c r="F25" i="22"/>
  <c r="G25" i="22" s="1"/>
  <c r="F24" i="22"/>
  <c r="G24" i="22"/>
  <c r="F23" i="22"/>
  <c r="G23" i="22" s="1"/>
  <c r="F22" i="22"/>
  <c r="G22" i="22" s="1"/>
  <c r="F21" i="22"/>
  <c r="G21" i="22" s="1"/>
  <c r="G16" i="22"/>
  <c r="G15" i="22"/>
  <c r="G14" i="22"/>
  <c r="G13" i="22"/>
  <c r="G17" i="22"/>
  <c r="G12" i="22"/>
  <c r="G46" i="21"/>
  <c r="G38" i="21"/>
  <c r="G37" i="21"/>
  <c r="G36" i="21"/>
  <c r="G35" i="21"/>
  <c r="G34" i="21"/>
  <c r="G33" i="21"/>
  <c r="G32" i="21"/>
  <c r="G31" i="21"/>
  <c r="F26" i="21"/>
  <c r="G26" i="21" s="1"/>
  <c r="F25" i="21"/>
  <c r="G25" i="21" s="1"/>
  <c r="F24" i="21"/>
  <c r="G24" i="21" s="1"/>
  <c r="F23" i="21"/>
  <c r="G23" i="21" s="1"/>
  <c r="F22" i="21"/>
  <c r="G22" i="21" s="1"/>
  <c r="F21" i="21"/>
  <c r="G21" i="21" s="1"/>
  <c r="G27" i="21" s="1"/>
  <c r="G16" i="21"/>
  <c r="G15" i="21"/>
  <c r="G14" i="21"/>
  <c r="G13" i="21"/>
  <c r="G12" i="21"/>
  <c r="G46" i="20"/>
  <c r="G38" i="20"/>
  <c r="G37" i="20"/>
  <c r="G36" i="20"/>
  <c r="G35" i="20"/>
  <c r="G34" i="20"/>
  <c r="G33" i="20"/>
  <c r="G32" i="20"/>
  <c r="G31" i="20"/>
  <c r="G39" i="20" s="1"/>
  <c r="F26" i="20"/>
  <c r="G26" i="20" s="1"/>
  <c r="F25" i="20"/>
  <c r="G25" i="20" s="1"/>
  <c r="F24" i="20"/>
  <c r="G24" i="20" s="1"/>
  <c r="F23" i="20"/>
  <c r="G23" i="20" s="1"/>
  <c r="F22" i="20"/>
  <c r="G22" i="20" s="1"/>
  <c r="F21" i="20"/>
  <c r="G21" i="20" s="1"/>
  <c r="G16" i="20"/>
  <c r="G15" i="20"/>
  <c r="G14" i="20"/>
  <c r="G13" i="20"/>
  <c r="G12" i="20"/>
  <c r="G17" i="20" s="1"/>
  <c r="G46" i="19"/>
  <c r="G38" i="19"/>
  <c r="G37" i="19"/>
  <c r="G36" i="19"/>
  <c r="G35" i="19"/>
  <c r="G34" i="19"/>
  <c r="G33" i="19"/>
  <c r="G32" i="19"/>
  <c r="G31" i="19"/>
  <c r="F26" i="19"/>
  <c r="G26" i="19" s="1"/>
  <c r="F25" i="19"/>
  <c r="G25" i="19" s="1"/>
  <c r="F24" i="19"/>
  <c r="G24" i="19" s="1"/>
  <c r="F23" i="19"/>
  <c r="G23" i="19" s="1"/>
  <c r="F22" i="19"/>
  <c r="G22" i="19" s="1"/>
  <c r="F21" i="19"/>
  <c r="G21" i="19" s="1"/>
  <c r="G16" i="19"/>
  <c r="G15" i="19"/>
  <c r="G14" i="19"/>
  <c r="G13" i="19"/>
  <c r="G12" i="19"/>
  <c r="G17" i="19" s="1"/>
  <c r="G46" i="17"/>
  <c r="G38" i="17"/>
  <c r="G37" i="17"/>
  <c r="G36" i="17"/>
  <c r="G35" i="17"/>
  <c r="G34" i="17"/>
  <c r="G33" i="17"/>
  <c r="G32" i="17"/>
  <c r="G31" i="17"/>
  <c r="F26" i="17"/>
  <c r="G26" i="17" s="1"/>
  <c r="F25" i="17"/>
  <c r="G25" i="17" s="1"/>
  <c r="F24" i="17"/>
  <c r="G24" i="17" s="1"/>
  <c r="F23" i="17"/>
  <c r="G23" i="17" s="1"/>
  <c r="F22" i="17"/>
  <c r="G22" i="17" s="1"/>
  <c r="F21" i="17"/>
  <c r="G21" i="17" s="1"/>
  <c r="G16" i="17"/>
  <c r="G15" i="17"/>
  <c r="G14" i="17"/>
  <c r="G13" i="17"/>
  <c r="G12" i="17"/>
  <c r="G17" i="17" s="1"/>
  <c r="G46" i="15"/>
  <c r="G38" i="15"/>
  <c r="G37" i="15"/>
  <c r="G36" i="15"/>
  <c r="G35" i="15"/>
  <c r="G34" i="15"/>
  <c r="G33" i="15"/>
  <c r="G32" i="15"/>
  <c r="G31" i="15"/>
  <c r="F26" i="15"/>
  <c r="G26" i="15" s="1"/>
  <c r="F25" i="15"/>
  <c r="G25" i="15" s="1"/>
  <c r="F24" i="15"/>
  <c r="G24" i="15" s="1"/>
  <c r="F23" i="15"/>
  <c r="G23" i="15" s="1"/>
  <c r="F22" i="15"/>
  <c r="G22" i="15" s="1"/>
  <c r="F21" i="15"/>
  <c r="G21" i="15" s="1"/>
  <c r="G16" i="15"/>
  <c r="G15" i="15"/>
  <c r="G14" i="15"/>
  <c r="G13" i="15"/>
  <c r="G17" i="15"/>
  <c r="G12" i="15"/>
  <c r="G46" i="12"/>
  <c r="G38" i="12"/>
  <c r="G37" i="12"/>
  <c r="G36" i="12"/>
  <c r="G35" i="12"/>
  <c r="G34" i="12"/>
  <c r="G33" i="12"/>
  <c r="G32" i="12"/>
  <c r="G31" i="12"/>
  <c r="F26" i="12"/>
  <c r="F25" i="12"/>
  <c r="F24" i="12"/>
  <c r="G24" i="12"/>
  <c r="F23" i="12"/>
  <c r="G23" i="12"/>
  <c r="F22" i="12"/>
  <c r="G22" i="12"/>
  <c r="F21" i="12"/>
  <c r="G21" i="12"/>
  <c r="G16" i="12"/>
  <c r="G15" i="12"/>
  <c r="J28" i="2" s="1"/>
  <c r="G14" i="12"/>
  <c r="G13" i="12"/>
  <c r="G12" i="12"/>
  <c r="G46" i="11"/>
  <c r="G38" i="11"/>
  <c r="G37" i="11"/>
  <c r="G36" i="11"/>
  <c r="G35" i="11"/>
  <c r="G34" i="11"/>
  <c r="G33" i="11"/>
  <c r="G32" i="11"/>
  <c r="G31" i="11"/>
  <c r="G39" i="11" s="1"/>
  <c r="M27" i="2" s="1"/>
  <c r="F26" i="11"/>
  <c r="G26" i="11" s="1"/>
  <c r="L27" i="2" s="1"/>
  <c r="F25" i="11"/>
  <c r="G25" i="11" s="1"/>
  <c r="K27" i="2" s="1"/>
  <c r="F24" i="11"/>
  <c r="G24" i="11" s="1"/>
  <c r="F23" i="11"/>
  <c r="G23" i="11" s="1"/>
  <c r="F22" i="11"/>
  <c r="G22" i="11" s="1"/>
  <c r="F21" i="11"/>
  <c r="G21" i="11" s="1"/>
  <c r="G16" i="11"/>
  <c r="G15" i="11"/>
  <c r="G14" i="11"/>
  <c r="G13" i="11"/>
  <c r="G12" i="11"/>
  <c r="G46" i="10"/>
  <c r="G38" i="10"/>
  <c r="G37" i="10"/>
  <c r="G36" i="10"/>
  <c r="G35" i="10"/>
  <c r="G34" i="10"/>
  <c r="G33" i="10"/>
  <c r="G32" i="10"/>
  <c r="G31" i="10"/>
  <c r="F26" i="10"/>
  <c r="G26" i="10"/>
  <c r="L26" i="2" s="1"/>
  <c r="F25" i="10"/>
  <c r="G25" i="10" s="1"/>
  <c r="F24" i="10"/>
  <c r="G24" i="10" s="1"/>
  <c r="F23" i="10"/>
  <c r="G23" i="10" s="1"/>
  <c r="F22" i="10"/>
  <c r="G22" i="10" s="1"/>
  <c r="F21" i="10"/>
  <c r="G21" i="10" s="1"/>
  <c r="G16" i="10"/>
  <c r="G15" i="10"/>
  <c r="G14" i="10"/>
  <c r="G13" i="10"/>
  <c r="G12" i="10"/>
  <c r="G46" i="8"/>
  <c r="G38" i="8"/>
  <c r="G37" i="8"/>
  <c r="G36" i="8"/>
  <c r="G35" i="8"/>
  <c r="G34" i="8"/>
  <c r="G33" i="8"/>
  <c r="G32" i="8"/>
  <c r="G31" i="8"/>
  <c r="F26" i="8"/>
  <c r="F25" i="8"/>
  <c r="G25" i="8" s="1"/>
  <c r="F24" i="8"/>
  <c r="G24" i="8" s="1"/>
  <c r="F23" i="8"/>
  <c r="G23" i="8" s="1"/>
  <c r="F22" i="8"/>
  <c r="G22" i="8" s="1"/>
  <c r="F21" i="8"/>
  <c r="G21" i="8" s="1"/>
  <c r="G16" i="8"/>
  <c r="G15" i="8"/>
  <c r="G14" i="8"/>
  <c r="G13" i="8"/>
  <c r="G12" i="8"/>
  <c r="G17" i="8" s="1"/>
  <c r="G46" i="7"/>
  <c r="G38" i="7"/>
  <c r="G37" i="7"/>
  <c r="G36" i="7"/>
  <c r="G35" i="7"/>
  <c r="G34" i="7"/>
  <c r="G33" i="7"/>
  <c r="G32" i="7"/>
  <c r="G31" i="7"/>
  <c r="F26" i="7"/>
  <c r="G26" i="7" s="1"/>
  <c r="L23" i="2" s="1"/>
  <c r="F25" i="7"/>
  <c r="G25" i="7" s="1"/>
  <c r="K23" i="2" s="1"/>
  <c r="F24" i="7"/>
  <c r="G24" i="7" s="1"/>
  <c r="F23" i="7"/>
  <c r="G23" i="7" s="1"/>
  <c r="F22" i="7"/>
  <c r="G22" i="7" s="1"/>
  <c r="F21" i="7"/>
  <c r="G21" i="7" s="1"/>
  <c r="G16" i="7"/>
  <c r="G15" i="7"/>
  <c r="G14" i="7"/>
  <c r="G13" i="7"/>
  <c r="G12" i="7"/>
  <c r="G17" i="7" s="1"/>
  <c r="G46" i="6"/>
  <c r="G38" i="6"/>
  <c r="G37" i="6"/>
  <c r="G36" i="6"/>
  <c r="G35" i="6"/>
  <c r="G34" i="6"/>
  <c r="G33" i="6"/>
  <c r="G32" i="6"/>
  <c r="G31" i="6"/>
  <c r="F26" i="6"/>
  <c r="G26" i="6" s="1"/>
  <c r="L22" i="2"/>
  <c r="F25" i="6"/>
  <c r="G25" i="6"/>
  <c r="K22" i="2" s="1"/>
  <c r="F24" i="6"/>
  <c r="G24" i="6" s="1"/>
  <c r="F23" i="6"/>
  <c r="G23" i="6" s="1"/>
  <c r="F22" i="6"/>
  <c r="G22" i="6" s="1"/>
  <c r="F21" i="6"/>
  <c r="G21" i="6" s="1"/>
  <c r="G16" i="6"/>
  <c r="G15" i="6"/>
  <c r="G14" i="6"/>
  <c r="G13" i="6"/>
  <c r="G12" i="6"/>
  <c r="G46" i="5"/>
  <c r="G38" i="5"/>
  <c r="G37" i="5"/>
  <c r="G36" i="5"/>
  <c r="G35" i="5"/>
  <c r="G34" i="5"/>
  <c r="G33" i="5"/>
  <c r="G32" i="5"/>
  <c r="G31" i="5"/>
  <c r="G39" i="5" s="1"/>
  <c r="M21" i="2" s="1"/>
  <c r="F26" i="5"/>
  <c r="G26" i="5" s="1"/>
  <c r="L21" i="2" s="1"/>
  <c r="F25" i="5"/>
  <c r="G25" i="5"/>
  <c r="K21" i="2" s="1"/>
  <c r="F24" i="5"/>
  <c r="G24" i="5" s="1"/>
  <c r="F23" i="5"/>
  <c r="G23" i="5" s="1"/>
  <c r="F22" i="5"/>
  <c r="G22" i="5" s="1"/>
  <c r="G16" i="5"/>
  <c r="G15" i="5"/>
  <c r="G14" i="5"/>
  <c r="G13" i="5"/>
  <c r="G12" i="5"/>
  <c r="G17" i="5" s="1"/>
  <c r="G46" i="4"/>
  <c r="G38" i="4"/>
  <c r="G37" i="4"/>
  <c r="G36" i="4"/>
  <c r="G35" i="4"/>
  <c r="G34" i="4"/>
  <c r="G33" i="4"/>
  <c r="G32" i="4"/>
  <c r="G39" i="4" s="1"/>
  <c r="M20" i="2" s="1"/>
  <c r="G31" i="4"/>
  <c r="F26" i="4"/>
  <c r="G26" i="4" s="1"/>
  <c r="F25" i="4"/>
  <c r="G25" i="4"/>
  <c r="K20" i="2" s="1"/>
  <c r="F24" i="4"/>
  <c r="G24" i="4"/>
  <c r="F23" i="4"/>
  <c r="G23" i="4"/>
  <c r="F22" i="4"/>
  <c r="G22" i="4"/>
  <c r="G16" i="4"/>
  <c r="G15" i="4"/>
  <c r="J20" i="2" s="1"/>
  <c r="G14" i="4"/>
  <c r="G13" i="4"/>
  <c r="G12" i="4"/>
  <c r="C3" i="1"/>
  <c r="C854" i="1"/>
  <c r="C800" i="1"/>
  <c r="C746" i="1"/>
  <c r="C692" i="1"/>
  <c r="C638" i="1"/>
  <c r="C584" i="1"/>
  <c r="C530" i="1"/>
  <c r="C476" i="1"/>
  <c r="C422" i="1"/>
  <c r="C368" i="1"/>
  <c r="C314" i="1"/>
  <c r="C260" i="1"/>
  <c r="C206" i="1"/>
  <c r="C152" i="1"/>
  <c r="C98" i="1"/>
  <c r="D234" i="1"/>
  <c r="B14" i="1"/>
  <c r="B10" i="1"/>
  <c r="B9" i="1"/>
  <c r="B8" i="1"/>
  <c r="I56" i="26"/>
  <c r="I55" i="26"/>
  <c r="I54" i="26"/>
  <c r="I56" i="25"/>
  <c r="I55" i="25"/>
  <c r="I54" i="25"/>
  <c r="I56" i="24"/>
  <c r="I55" i="24"/>
  <c r="I54" i="24"/>
  <c r="I56" i="23"/>
  <c r="I55" i="23"/>
  <c r="I54" i="23"/>
  <c r="I56" i="22"/>
  <c r="I55" i="22"/>
  <c r="I54" i="22"/>
  <c r="I56" i="21"/>
  <c r="I55" i="21"/>
  <c r="I54" i="21"/>
  <c r="I56" i="20"/>
  <c r="I55" i="20"/>
  <c r="I54" i="20"/>
  <c r="I56" i="19"/>
  <c r="I55" i="19"/>
  <c r="I54" i="19"/>
  <c r="I56" i="17"/>
  <c r="I55" i="17"/>
  <c r="I54" i="17"/>
  <c r="I56" i="15"/>
  <c r="I55" i="15"/>
  <c r="I54" i="15"/>
  <c r="I56" i="12"/>
  <c r="I55" i="12"/>
  <c r="I54" i="12"/>
  <c r="I56" i="11"/>
  <c r="I55" i="11"/>
  <c r="I54" i="11"/>
  <c r="I56" i="10"/>
  <c r="I55" i="10"/>
  <c r="I54" i="10"/>
  <c r="I56" i="8"/>
  <c r="I55" i="8"/>
  <c r="I54" i="8"/>
  <c r="I56" i="7"/>
  <c r="I55" i="7"/>
  <c r="I54" i="7"/>
  <c r="I56" i="6"/>
  <c r="I55" i="6"/>
  <c r="I54" i="6"/>
  <c r="I56" i="5"/>
  <c r="I55" i="5"/>
  <c r="I54" i="5"/>
  <c r="E44" i="48"/>
  <c r="F53" i="48" s="1"/>
  <c r="E39" i="48"/>
  <c r="E23" i="48"/>
  <c r="E22" i="48"/>
  <c r="F15" i="48"/>
  <c r="F9" i="48"/>
  <c r="F17" i="48"/>
  <c r="G2" i="26"/>
  <c r="F2" i="26"/>
  <c r="G2" i="25"/>
  <c r="F2" i="25"/>
  <c r="G2" i="24"/>
  <c r="F2" i="24"/>
  <c r="G2" i="23"/>
  <c r="F2" i="23"/>
  <c r="G2" i="22"/>
  <c r="F2" i="22"/>
  <c r="G2" i="21"/>
  <c r="F2" i="21"/>
  <c r="G2" i="20"/>
  <c r="F2" i="20"/>
  <c r="G2" i="19"/>
  <c r="F2" i="19"/>
  <c r="G2" i="17"/>
  <c r="F2" i="17"/>
  <c r="G2" i="15"/>
  <c r="F2" i="15"/>
  <c r="G2" i="12"/>
  <c r="F2" i="12"/>
  <c r="G2" i="11"/>
  <c r="F2" i="11"/>
  <c r="G2" i="10"/>
  <c r="F2" i="10"/>
  <c r="G2" i="8"/>
  <c r="F2" i="8"/>
  <c r="G2" i="7"/>
  <c r="F2" i="7"/>
  <c r="G2" i="6"/>
  <c r="F2" i="6"/>
  <c r="G2" i="5"/>
  <c r="F2" i="5"/>
  <c r="I56" i="4"/>
  <c r="I55" i="4"/>
  <c r="I54" i="4"/>
  <c r="G2" i="4"/>
  <c r="G13" i="2" s="1"/>
  <c r="F2" i="4"/>
  <c r="I58" i="3"/>
  <c r="I57" i="3"/>
  <c r="I56" i="3"/>
  <c r="Z50" i="14"/>
  <c r="Z49" i="14"/>
  <c r="Z48" i="14"/>
  <c r="Z47" i="14"/>
  <c r="Z46" i="14"/>
  <c r="Z45" i="14"/>
  <c r="Z44" i="14"/>
  <c r="Z43" i="14"/>
  <c r="Z41" i="14"/>
  <c r="Z39" i="14"/>
  <c r="Z38" i="14"/>
  <c r="X50" i="14"/>
  <c r="X49" i="14"/>
  <c r="X48" i="14"/>
  <c r="X47" i="14"/>
  <c r="X46" i="14"/>
  <c r="X45" i="14"/>
  <c r="X44" i="14"/>
  <c r="X43" i="14"/>
  <c r="X41" i="14"/>
  <c r="X39" i="14"/>
  <c r="X38" i="14"/>
  <c r="V50" i="14"/>
  <c r="V49" i="14"/>
  <c r="V48" i="14"/>
  <c r="V47" i="14"/>
  <c r="V46" i="14"/>
  <c r="V45" i="14"/>
  <c r="V44" i="14"/>
  <c r="V43" i="14"/>
  <c r="V41" i="14"/>
  <c r="V51" i="14"/>
  <c r="V39" i="14"/>
  <c r="V38" i="14"/>
  <c r="B15" i="13" s="1"/>
  <c r="T50" i="14"/>
  <c r="T49" i="14"/>
  <c r="T48" i="14"/>
  <c r="T47" i="14"/>
  <c r="T46" i="14"/>
  <c r="T45" i="14"/>
  <c r="T44" i="14"/>
  <c r="T43" i="14"/>
  <c r="T41" i="14"/>
  <c r="T51" i="14"/>
  <c r="T54" i="14" s="1"/>
  <c r="T39" i="14"/>
  <c r="T38" i="14"/>
  <c r="R50" i="14"/>
  <c r="R49" i="14"/>
  <c r="R48" i="14"/>
  <c r="R47" i="14"/>
  <c r="R46" i="14"/>
  <c r="R45" i="14"/>
  <c r="R44" i="14"/>
  <c r="R43" i="14"/>
  <c r="R41" i="14"/>
  <c r="R39" i="14"/>
  <c r="R38" i="14"/>
  <c r="P50" i="14"/>
  <c r="P49" i="14"/>
  <c r="P48" i="14"/>
  <c r="P47" i="14"/>
  <c r="P46" i="14"/>
  <c r="P45" i="14"/>
  <c r="P44" i="14"/>
  <c r="P43" i="14"/>
  <c r="P41" i="14"/>
  <c r="P39" i="14"/>
  <c r="P38" i="14"/>
  <c r="N50" i="14"/>
  <c r="N49" i="14"/>
  <c r="N48" i="14"/>
  <c r="N47" i="14"/>
  <c r="N46" i="14"/>
  <c r="N45" i="14"/>
  <c r="N44" i="14"/>
  <c r="N43" i="14"/>
  <c r="N51" i="14" s="1"/>
  <c r="N54" i="14" s="1"/>
  <c r="N41" i="14"/>
  <c r="N39" i="14"/>
  <c r="N38" i="14"/>
  <c r="L50" i="14"/>
  <c r="L49" i="14"/>
  <c r="L48" i="14"/>
  <c r="L47" i="14"/>
  <c r="L46" i="14"/>
  <c r="L45" i="14"/>
  <c r="L44" i="14"/>
  <c r="L43" i="14"/>
  <c r="L41" i="14"/>
  <c r="L39" i="14"/>
  <c r="J39" i="14"/>
  <c r="J41" i="14"/>
  <c r="J43" i="14"/>
  <c r="J44" i="14"/>
  <c r="J45" i="14"/>
  <c r="J46" i="14"/>
  <c r="J47" i="14"/>
  <c r="J48" i="14"/>
  <c r="J49" i="14"/>
  <c r="J50" i="14"/>
  <c r="H41" i="14"/>
  <c r="H43" i="14"/>
  <c r="H44" i="14"/>
  <c r="H45" i="14"/>
  <c r="H46" i="14"/>
  <c r="H47" i="14"/>
  <c r="H48" i="14"/>
  <c r="H49" i="14"/>
  <c r="H50" i="14"/>
  <c r="F41" i="14"/>
  <c r="F43" i="14"/>
  <c r="F44" i="14"/>
  <c r="F45" i="14"/>
  <c r="F46" i="14"/>
  <c r="F47" i="14"/>
  <c r="F48" i="14"/>
  <c r="F49" i="14"/>
  <c r="F50" i="14"/>
  <c r="D41" i="14"/>
  <c r="D43" i="14"/>
  <c r="D44" i="14"/>
  <c r="D45" i="14"/>
  <c r="D46" i="14"/>
  <c r="D47" i="14"/>
  <c r="D48" i="14"/>
  <c r="D49" i="14"/>
  <c r="D50" i="14"/>
  <c r="C50" i="14"/>
  <c r="C49" i="14"/>
  <c r="C48" i="14"/>
  <c r="C47" i="14"/>
  <c r="H39" i="14"/>
  <c r="F39" i="14"/>
  <c r="D39" i="14"/>
  <c r="J38" i="14"/>
  <c r="B9" i="13" s="1"/>
  <c r="H38" i="14"/>
  <c r="F38" i="14"/>
  <c r="B7" i="13" s="1"/>
  <c r="F70" i="14"/>
  <c r="D69" i="25" s="1"/>
  <c r="D38" i="14"/>
  <c r="F69" i="14" s="1"/>
  <c r="D68" i="8" s="1"/>
  <c r="F28" i="3"/>
  <c r="G28" i="3" s="1"/>
  <c r="F27" i="3"/>
  <c r="G27" i="3" s="1"/>
  <c r="G4" i="3"/>
  <c r="G14" i="3"/>
  <c r="G15" i="3"/>
  <c r="G16" i="3"/>
  <c r="G17" i="3"/>
  <c r="G19" i="3" s="1"/>
  <c r="J19" i="2" s="1"/>
  <c r="G18" i="3"/>
  <c r="G33" i="3"/>
  <c r="G34" i="3"/>
  <c r="G35" i="3"/>
  <c r="G36" i="3"/>
  <c r="G37" i="3"/>
  <c r="G38" i="3"/>
  <c r="G39" i="3"/>
  <c r="G40" i="3"/>
  <c r="G48" i="3"/>
  <c r="N19" i="2" s="1"/>
  <c r="F4" i="3"/>
  <c r="D3" i="1"/>
  <c r="J21" i="2"/>
  <c r="J22" i="2"/>
  <c r="J27" i="2"/>
  <c r="J26" i="2"/>
  <c r="J25" i="2"/>
  <c r="J24" i="2"/>
  <c r="J23" i="2"/>
  <c r="C13" i="2"/>
  <c r="D11" i="2"/>
  <c r="D7" i="2"/>
  <c r="F5" i="2"/>
  <c r="D5" i="2"/>
  <c r="D4" i="2"/>
  <c r="D3" i="2"/>
  <c r="D2" i="2"/>
  <c r="P24" i="2"/>
  <c r="P21" i="2"/>
  <c r="P23" i="2"/>
  <c r="P25" i="2"/>
  <c r="P27" i="2"/>
  <c r="P26" i="2"/>
  <c r="P28" i="2"/>
  <c r="P22" i="2"/>
  <c r="P20" i="2"/>
  <c r="L19" i="2"/>
  <c r="L34" i="2" s="1"/>
  <c r="K24" i="2"/>
  <c r="G25" i="9"/>
  <c r="K25" i="2"/>
  <c r="G26" i="8"/>
  <c r="L24" i="2"/>
  <c r="G25" i="12"/>
  <c r="K28" i="2" s="1"/>
  <c r="L20" i="2"/>
  <c r="G26" i="12"/>
  <c r="B6" i="13"/>
  <c r="D69" i="23"/>
  <c r="D69" i="15"/>
  <c r="D69" i="26"/>
  <c r="D69" i="20"/>
  <c r="D68" i="22"/>
  <c r="D69" i="9"/>
  <c r="D69" i="7"/>
  <c r="D69" i="4"/>
  <c r="D68" i="10"/>
  <c r="N57" i="14"/>
  <c r="V57" i="14"/>
  <c r="G17" i="9"/>
  <c r="G4" i="26"/>
  <c r="G4" i="20"/>
  <c r="G4" i="17"/>
  <c r="G4" i="6"/>
  <c r="G4" i="21"/>
  <c r="G4" i="19"/>
  <c r="G4" i="7"/>
  <c r="H126" i="1"/>
  <c r="H342" i="1"/>
  <c r="H72" i="1"/>
  <c r="H180" i="1"/>
  <c r="H504" i="1"/>
  <c r="H666" i="1"/>
  <c r="H720" i="1"/>
  <c r="G4" i="4"/>
  <c r="K26" i="2"/>
  <c r="D68" i="3"/>
  <c r="L28" i="2"/>
  <c r="L25" i="2"/>
  <c r="G27" i="7" l="1"/>
  <c r="G27" i="8"/>
  <c r="G48" i="8" s="1"/>
  <c r="G39" i="7"/>
  <c r="M23" i="2" s="1"/>
  <c r="G39" i="8"/>
  <c r="M24" i="2" s="1"/>
  <c r="G39" i="10"/>
  <c r="M26" i="2" s="1"/>
  <c r="G27" i="15"/>
  <c r="G27" i="17"/>
  <c r="G27" i="19"/>
  <c r="G17" i="21"/>
  <c r="H28" i="51"/>
  <c r="G27" i="5"/>
  <c r="G48" i="5" s="1"/>
  <c r="G41" i="3"/>
  <c r="M19" i="2" s="1"/>
  <c r="H51" i="14"/>
  <c r="H54" i="14" s="1"/>
  <c r="G27" i="4"/>
  <c r="G27" i="6"/>
  <c r="D69" i="5"/>
  <c r="D69" i="8"/>
  <c r="D69" i="11"/>
  <c r="D69" i="17"/>
  <c r="D69" i="22"/>
  <c r="D69" i="3"/>
  <c r="D69" i="21"/>
  <c r="F72" i="14"/>
  <c r="D71" i="25" s="1"/>
  <c r="Z51" i="14"/>
  <c r="F28" i="48"/>
  <c r="F30" i="48" s="1"/>
  <c r="F55" i="48" s="1"/>
  <c r="G39" i="6"/>
  <c r="M22" i="2" s="1"/>
  <c r="G48" i="7"/>
  <c r="G51" i="7" s="1"/>
  <c r="O23" i="2" s="1"/>
  <c r="G17" i="10"/>
  <c r="G17" i="11"/>
  <c r="G27" i="25"/>
  <c r="G27" i="9"/>
  <c r="H33" i="51"/>
  <c r="H35" i="51" s="1"/>
  <c r="I29" i="51"/>
  <c r="D7" i="17"/>
  <c r="D449" i="1"/>
  <c r="H19" i="1"/>
  <c r="H612" i="1"/>
  <c r="D827" i="1"/>
  <c r="G4" i="9"/>
  <c r="G4" i="8"/>
  <c r="D719" i="1"/>
  <c r="D7" i="4"/>
  <c r="D396" i="1"/>
  <c r="D666" i="1"/>
  <c r="D828" i="1"/>
  <c r="F72" i="1"/>
  <c r="F504" i="1"/>
  <c r="F396" i="1"/>
  <c r="F828" i="1"/>
  <c r="D126" i="1"/>
  <c r="D558" i="1"/>
  <c r="D288" i="1"/>
  <c r="D19" i="1"/>
  <c r="D180" i="1"/>
  <c r="F288" i="1"/>
  <c r="D450" i="1"/>
  <c r="D612" i="1"/>
  <c r="F720" i="1"/>
  <c r="D720" i="1"/>
  <c r="D72" i="1"/>
  <c r="F180" i="1"/>
  <c r="D342" i="1"/>
  <c r="D504" i="1"/>
  <c r="F612" i="1"/>
  <c r="D7" i="25"/>
  <c r="D7" i="10"/>
  <c r="H828" i="1"/>
  <c r="H396" i="1"/>
  <c r="H450" i="1"/>
  <c r="G4" i="11"/>
  <c r="G4" i="23"/>
  <c r="G4" i="10"/>
  <c r="G4" i="22"/>
  <c r="H234" i="1"/>
  <c r="F19" i="1"/>
  <c r="F126" i="1"/>
  <c r="F234" i="1"/>
  <c r="F342" i="1"/>
  <c r="F450" i="1"/>
  <c r="F558" i="1"/>
  <c r="F666" i="1"/>
  <c r="D7" i="15"/>
  <c r="D7" i="11"/>
  <c r="H774" i="1"/>
  <c r="D179" i="1"/>
  <c r="H288" i="1"/>
  <c r="H558" i="1"/>
  <c r="G4" i="5"/>
  <c r="G4" i="15"/>
  <c r="G4" i="25"/>
  <c r="G4" i="12"/>
  <c r="D7" i="20"/>
  <c r="D7" i="5"/>
  <c r="D7" i="19"/>
  <c r="D71" i="1"/>
  <c r="D611" i="1"/>
  <c r="D7" i="8"/>
  <c r="D7" i="9"/>
  <c r="D7" i="6"/>
  <c r="D395" i="1"/>
  <c r="D18" i="1"/>
  <c r="D287" i="1"/>
  <c r="D7" i="12"/>
  <c r="D7" i="21"/>
  <c r="D7" i="22"/>
  <c r="D7" i="7"/>
  <c r="D503" i="1"/>
  <c r="D233" i="1"/>
  <c r="D665" i="1"/>
  <c r="D557" i="1"/>
  <c r="D341" i="1"/>
  <c r="D125" i="1"/>
  <c r="G54" i="7"/>
  <c r="N23" i="2"/>
  <c r="M34" i="2"/>
  <c r="M40" i="2" s="1"/>
  <c r="H56" i="14"/>
  <c r="H53" i="14"/>
  <c r="H55" i="14"/>
  <c r="J34" i="2"/>
  <c r="J40" i="2" s="1"/>
  <c r="B10" i="13"/>
  <c r="F73" i="14"/>
  <c r="B8" i="13"/>
  <c r="F71" i="14"/>
  <c r="D51" i="14"/>
  <c r="F51" i="14"/>
  <c r="J51" i="14"/>
  <c r="D68" i="23"/>
  <c r="D68" i="26"/>
  <c r="D68" i="17"/>
  <c r="D68" i="4"/>
  <c r="D68" i="25"/>
  <c r="D68" i="11"/>
  <c r="D68" i="9"/>
  <c r="D68" i="24"/>
  <c r="D68" i="19"/>
  <c r="D68" i="21"/>
  <c r="D68" i="12"/>
  <c r="D68" i="6"/>
  <c r="D68" i="15"/>
  <c r="D68" i="5"/>
  <c r="D68" i="20"/>
  <c r="D68" i="7"/>
  <c r="N56" i="14"/>
  <c r="N53" i="14"/>
  <c r="N58" i="14" s="1"/>
  <c r="D11" i="13" s="1"/>
  <c r="N55" i="14"/>
  <c r="T57" i="14"/>
  <c r="T55" i="14"/>
  <c r="T53" i="14"/>
  <c r="T56" i="14"/>
  <c r="V56" i="14"/>
  <c r="V54" i="14"/>
  <c r="V53" i="14"/>
  <c r="V58" i="14" s="1"/>
  <c r="D15" i="13" s="1"/>
  <c r="V55" i="14"/>
  <c r="G48" i="9"/>
  <c r="L51" i="14"/>
  <c r="G17" i="4"/>
  <c r="G48" i="4" s="1"/>
  <c r="G27" i="11"/>
  <c r="G27" i="12"/>
  <c r="G39" i="15"/>
  <c r="G48" i="15" s="1"/>
  <c r="G39" i="17"/>
  <c r="G48" i="17" s="1"/>
  <c r="G39" i="19"/>
  <c r="G48" i="19" s="1"/>
  <c r="G27" i="20"/>
  <c r="G48" i="20" s="1"/>
  <c r="I32" i="51"/>
  <c r="J32" i="51"/>
  <c r="P51" i="14"/>
  <c r="R51" i="14"/>
  <c r="B14" i="13"/>
  <c r="F77" i="14"/>
  <c r="B16" i="13"/>
  <c r="F79" i="14"/>
  <c r="B17" i="13"/>
  <c r="F80" i="14"/>
  <c r="Z53" i="14"/>
  <c r="Z55" i="14"/>
  <c r="G39" i="21"/>
  <c r="G27" i="22"/>
  <c r="G48" i="22" s="1"/>
  <c r="G27" i="26"/>
  <c r="F78" i="14"/>
  <c r="B11" i="13"/>
  <c r="F74" i="14"/>
  <c r="B12" i="13"/>
  <c r="F75" i="14"/>
  <c r="B13" i="13"/>
  <c r="F76" i="14"/>
  <c r="G27" i="10"/>
  <c r="G48" i="10" s="1"/>
  <c r="G17" i="23"/>
  <c r="I28" i="51"/>
  <c r="I27" i="51"/>
  <c r="D71" i="11"/>
  <c r="D71" i="19"/>
  <c r="D71" i="23"/>
  <c r="D69" i="19"/>
  <c r="D69" i="24"/>
  <c r="D69" i="12"/>
  <c r="D69" i="10"/>
  <c r="D69" i="6"/>
  <c r="D71" i="8"/>
  <c r="D71" i="3"/>
  <c r="D71" i="24"/>
  <c r="D71" i="20"/>
  <c r="D71" i="12"/>
  <c r="D71" i="5"/>
  <c r="D71" i="6"/>
  <c r="X51" i="14"/>
  <c r="G17" i="6"/>
  <c r="G48" i="6" s="1"/>
  <c r="G17" i="12"/>
  <c r="G39" i="12"/>
  <c r="M28" i="2" s="1"/>
  <c r="G17" i="25"/>
  <c r="J27" i="51"/>
  <c r="J28" i="51"/>
  <c r="D71" i="7"/>
  <c r="G39" i="22"/>
  <c r="G39" i="23"/>
  <c r="G39" i="24"/>
  <c r="G48" i="24" s="1"/>
  <c r="G39" i="25"/>
  <c r="G39" i="26"/>
  <c r="G54" i="8" l="1"/>
  <c r="G51" i="8"/>
  <c r="O24" i="2" s="1"/>
  <c r="N24" i="2"/>
  <c r="G49" i="8"/>
  <c r="G50" i="8" s="1"/>
  <c r="G52" i="8" s="1"/>
  <c r="U31" i="49" s="1"/>
  <c r="N21" i="2"/>
  <c r="G51" i="5"/>
  <c r="O21" i="2" s="1"/>
  <c r="G54" i="5"/>
  <c r="G49" i="5"/>
  <c r="F24" i="3"/>
  <c r="G24" i="3" s="1"/>
  <c r="F25" i="3"/>
  <c r="G25" i="3" s="1"/>
  <c r="D57" i="48"/>
  <c r="G48" i="25"/>
  <c r="D71" i="10"/>
  <c r="D71" i="9"/>
  <c r="D71" i="17"/>
  <c r="D71" i="22"/>
  <c r="D71" i="26"/>
  <c r="D71" i="4"/>
  <c r="D71" i="21"/>
  <c r="D71" i="15"/>
  <c r="I33" i="51"/>
  <c r="I35" i="51" s="1"/>
  <c r="G48" i="23"/>
  <c r="G48" i="21"/>
  <c r="G54" i="21" s="1"/>
  <c r="G48" i="11"/>
  <c r="G51" i="11" s="1"/>
  <c r="O27" i="2" s="1"/>
  <c r="T58" i="14"/>
  <c r="D14" i="13" s="1"/>
  <c r="H57" i="14"/>
  <c r="H58" i="14" s="1"/>
  <c r="D8" i="13" s="1"/>
  <c r="G49" i="7"/>
  <c r="Z56" i="14"/>
  <c r="Z57" i="14"/>
  <c r="Z54" i="14"/>
  <c r="Z58" i="14" s="1"/>
  <c r="D17" i="13" s="1"/>
  <c r="G51" i="19"/>
  <c r="G54" i="19"/>
  <c r="G49" i="19"/>
  <c r="G49" i="10"/>
  <c r="G51" i="10"/>
  <c r="O26" i="2" s="1"/>
  <c r="G54" i="10"/>
  <c r="N26" i="2"/>
  <c r="G49" i="22"/>
  <c r="G51" i="22"/>
  <c r="G54" i="22"/>
  <c r="G51" i="15"/>
  <c r="G49" i="15"/>
  <c r="G54" i="15"/>
  <c r="G54" i="25"/>
  <c r="G49" i="25"/>
  <c r="G51" i="25"/>
  <c r="X57" i="14"/>
  <c r="X53" i="14"/>
  <c r="X56" i="14"/>
  <c r="X54" i="14"/>
  <c r="X55" i="14"/>
  <c r="G48" i="26"/>
  <c r="L56" i="14"/>
  <c r="L53" i="14"/>
  <c r="L54" i="14"/>
  <c r="L57" i="14"/>
  <c r="L58" i="14" s="1"/>
  <c r="D10" i="13" s="1"/>
  <c r="L55" i="14"/>
  <c r="F53" i="14"/>
  <c r="F54" i="14"/>
  <c r="F55" i="14"/>
  <c r="F57" i="14"/>
  <c r="F56" i="14"/>
  <c r="D75" i="8"/>
  <c r="D75" i="4"/>
  <c r="D75" i="3"/>
  <c r="D75" i="26"/>
  <c r="D75" i="24"/>
  <c r="D75" i="22"/>
  <c r="D75" i="20"/>
  <c r="D75" i="17"/>
  <c r="D75" i="12"/>
  <c r="D75" i="9"/>
  <c r="D75" i="5"/>
  <c r="D75" i="10"/>
  <c r="D75" i="6"/>
  <c r="D75" i="25"/>
  <c r="D75" i="21"/>
  <c r="D75" i="15"/>
  <c r="D75" i="7"/>
  <c r="D75" i="23"/>
  <c r="D75" i="19"/>
  <c r="D75" i="11"/>
  <c r="G51" i="24"/>
  <c r="G54" i="24"/>
  <c r="G49" i="24"/>
  <c r="G48" i="12"/>
  <c r="G51" i="23"/>
  <c r="G49" i="23"/>
  <c r="G54" i="23"/>
  <c r="P55" i="14"/>
  <c r="P53" i="14"/>
  <c r="P57" i="14"/>
  <c r="P56" i="14"/>
  <c r="P54" i="14"/>
  <c r="G49" i="11"/>
  <c r="N27" i="2"/>
  <c r="D70" i="3"/>
  <c r="D70" i="25"/>
  <c r="D70" i="23"/>
  <c r="D70" i="21"/>
  <c r="D70" i="19"/>
  <c r="D70" i="15"/>
  <c r="D70" i="11"/>
  <c r="D70" i="7"/>
  <c r="D70" i="8"/>
  <c r="D70" i="4"/>
  <c r="D70" i="26"/>
  <c r="D70" i="24"/>
  <c r="D70" i="22"/>
  <c r="D70" i="20"/>
  <c r="D70" i="17"/>
  <c r="D70" i="12"/>
  <c r="D70" i="9"/>
  <c r="D70" i="5"/>
  <c r="D70" i="10"/>
  <c r="D70" i="6"/>
  <c r="G50" i="5"/>
  <c r="G52" i="5" s="1"/>
  <c r="U28" i="49" s="1"/>
  <c r="G55" i="5"/>
  <c r="J33" i="51"/>
  <c r="J35" i="51" s="1"/>
  <c r="G49" i="6"/>
  <c r="G54" i="6"/>
  <c r="N22" i="2"/>
  <c r="G51" i="6"/>
  <c r="O22" i="2" s="1"/>
  <c r="D74" i="3"/>
  <c r="D74" i="25"/>
  <c r="D74" i="23"/>
  <c r="D74" i="21"/>
  <c r="D74" i="19"/>
  <c r="D74" i="15"/>
  <c r="D74" i="11"/>
  <c r="D74" i="7"/>
  <c r="D74" i="8"/>
  <c r="D74" i="4"/>
  <c r="D74" i="26"/>
  <c r="D74" i="24"/>
  <c r="D74" i="22"/>
  <c r="D74" i="20"/>
  <c r="D74" i="17"/>
  <c r="D74" i="12"/>
  <c r="D74" i="9"/>
  <c r="D74" i="5"/>
  <c r="D74" i="6"/>
  <c r="D74" i="10"/>
  <c r="D77" i="10"/>
  <c r="D77" i="6"/>
  <c r="D77" i="25"/>
  <c r="D77" i="23"/>
  <c r="D77" i="21"/>
  <c r="D77" i="19"/>
  <c r="D77" i="15"/>
  <c r="D77" i="11"/>
  <c r="D77" i="7"/>
  <c r="D77" i="8"/>
  <c r="D77" i="4"/>
  <c r="D77" i="3"/>
  <c r="D77" i="26"/>
  <c r="D77" i="24"/>
  <c r="D77" i="22"/>
  <c r="D77" i="20"/>
  <c r="D77" i="17"/>
  <c r="D77" i="12"/>
  <c r="D77" i="9"/>
  <c r="D77" i="5"/>
  <c r="G49" i="21"/>
  <c r="D79" i="8"/>
  <c r="D79" i="4"/>
  <c r="D79" i="3"/>
  <c r="D79" i="9"/>
  <c r="D79" i="5"/>
  <c r="D79" i="10"/>
  <c r="D79" i="6"/>
  <c r="D79" i="7"/>
  <c r="D76" i="26"/>
  <c r="D76" i="24"/>
  <c r="D76" i="22"/>
  <c r="D76" i="20"/>
  <c r="D76" i="17"/>
  <c r="D76" i="12"/>
  <c r="D76" i="9"/>
  <c r="D76" i="5"/>
  <c r="D76" i="10"/>
  <c r="D76" i="6"/>
  <c r="D76" i="3"/>
  <c r="D76" i="25"/>
  <c r="D76" i="23"/>
  <c r="D76" i="21"/>
  <c r="D76" i="19"/>
  <c r="D76" i="15"/>
  <c r="D76" i="11"/>
  <c r="D76" i="7"/>
  <c r="D76" i="8"/>
  <c r="D76" i="4"/>
  <c r="G51" i="17"/>
  <c r="G49" i="17"/>
  <c r="G54" i="17"/>
  <c r="G49" i="4"/>
  <c r="N20" i="2"/>
  <c r="G54" i="4"/>
  <c r="G51" i="4"/>
  <c r="O20" i="2" s="1"/>
  <c r="J56" i="14"/>
  <c r="J54" i="14"/>
  <c r="J55" i="14"/>
  <c r="J53" i="14"/>
  <c r="J58" i="14" s="1"/>
  <c r="D9" i="13" s="1"/>
  <c r="J57" i="14"/>
  <c r="F23" i="3"/>
  <c r="G23" i="3" s="1"/>
  <c r="F26" i="3"/>
  <c r="G26" i="3" s="1"/>
  <c r="G50" i="7"/>
  <c r="G52" i="7" s="1"/>
  <c r="U30" i="49" s="1"/>
  <c r="D72" i="26"/>
  <c r="D72" i="24"/>
  <c r="D72" i="22"/>
  <c r="D72" i="20"/>
  <c r="D72" i="17"/>
  <c r="D72" i="12"/>
  <c r="D72" i="9"/>
  <c r="D72" i="5"/>
  <c r="D72" i="10"/>
  <c r="D72" i="6"/>
  <c r="D72" i="3"/>
  <c r="D72" i="25"/>
  <c r="D72" i="23"/>
  <c r="D72" i="21"/>
  <c r="D72" i="19"/>
  <c r="D72" i="15"/>
  <c r="D72" i="11"/>
  <c r="D72" i="7"/>
  <c r="D72" i="8"/>
  <c r="D72" i="4"/>
  <c r="D73" i="10"/>
  <c r="D73" i="6"/>
  <c r="D73" i="25"/>
  <c r="D73" i="23"/>
  <c r="D73" i="21"/>
  <c r="D73" i="19"/>
  <c r="D73" i="15"/>
  <c r="D73" i="11"/>
  <c r="D73" i="7"/>
  <c r="D73" i="8"/>
  <c r="D73" i="4"/>
  <c r="D73" i="24"/>
  <c r="D73" i="20"/>
  <c r="D73" i="12"/>
  <c r="D73" i="5"/>
  <c r="D73" i="26"/>
  <c r="D73" i="22"/>
  <c r="D73" i="17"/>
  <c r="D73" i="9"/>
  <c r="D73" i="3"/>
  <c r="D78" i="3"/>
  <c r="D78" i="25"/>
  <c r="D78" i="23"/>
  <c r="D78" i="21"/>
  <c r="D78" i="19"/>
  <c r="D78" i="15"/>
  <c r="D78" i="11"/>
  <c r="D78" i="7"/>
  <c r="D78" i="8"/>
  <c r="D78" i="4"/>
  <c r="D78" i="26"/>
  <c r="D78" i="24"/>
  <c r="D78" i="22"/>
  <c r="D78" i="20"/>
  <c r="D78" i="17"/>
  <c r="D78" i="12"/>
  <c r="D78" i="9"/>
  <c r="D78" i="5"/>
  <c r="D78" i="10"/>
  <c r="D78" i="6"/>
  <c r="R56" i="14"/>
  <c r="R54" i="14"/>
  <c r="R55" i="14"/>
  <c r="R57" i="14"/>
  <c r="R53" i="14"/>
  <c r="G54" i="20"/>
  <c r="G51" i="20"/>
  <c r="G49" i="20"/>
  <c r="G54" i="9"/>
  <c r="G51" i="9"/>
  <c r="O25" i="2" s="1"/>
  <c r="N25" i="2"/>
  <c r="G49" i="9"/>
  <c r="D54" i="14"/>
  <c r="D57" i="14"/>
  <c r="D53" i="14"/>
  <c r="D56" i="14"/>
  <c r="D58" i="14" s="1"/>
  <c r="D6" i="13" s="1"/>
  <c r="D55" i="14"/>
  <c r="F58" i="14" l="1"/>
  <c r="D7" i="13" s="1"/>
  <c r="X58" i="14"/>
  <c r="D16" i="13" s="1"/>
  <c r="R58" i="14"/>
  <c r="D13" i="13" s="1"/>
  <c r="G51" i="21"/>
  <c r="G54" i="11"/>
  <c r="P58" i="14"/>
  <c r="D12" i="13" s="1"/>
  <c r="N34" i="2"/>
  <c r="N40" i="2" s="1"/>
  <c r="G55" i="8"/>
  <c r="C31" i="49"/>
  <c r="D31" i="49"/>
  <c r="O31" i="49"/>
  <c r="G55" i="7"/>
  <c r="D30" i="49"/>
  <c r="C30" i="49"/>
  <c r="O30" i="49"/>
  <c r="C28" i="49"/>
  <c r="D28" i="49"/>
  <c r="O28" i="49"/>
  <c r="G55" i="21"/>
  <c r="G50" i="21"/>
  <c r="G52" i="21" s="1"/>
  <c r="G54" i="12"/>
  <c r="N28" i="2"/>
  <c r="G49" i="12"/>
  <c r="G51" i="12"/>
  <c r="O28" i="2" s="1"/>
  <c r="G50" i="22"/>
  <c r="G52" i="22" s="1"/>
  <c r="G55" i="22"/>
  <c r="G50" i="20"/>
  <c r="G52" i="20" s="1"/>
  <c r="G55" i="20"/>
  <c r="G50" i="6"/>
  <c r="G52" i="6" s="1"/>
  <c r="U29" i="49" s="1"/>
  <c r="G55" i="25"/>
  <c r="G50" i="25"/>
  <c r="G52" i="25" s="1"/>
  <c r="G55" i="19"/>
  <c r="G50" i="19"/>
  <c r="G52" i="19" s="1"/>
  <c r="H618" i="1"/>
  <c r="G564" i="1"/>
  <c r="D186" i="1"/>
  <c r="H780" i="1"/>
  <c r="H510" i="1"/>
  <c r="D510" i="1"/>
  <c r="D402" i="1"/>
  <c r="H402" i="1"/>
  <c r="G510" i="1"/>
  <c r="H834" i="1"/>
  <c r="C186" i="1"/>
  <c r="H564" i="1"/>
  <c r="G294" i="1"/>
  <c r="C240" i="1"/>
  <c r="D132" i="1"/>
  <c r="G402" i="1"/>
  <c r="C510" i="1"/>
  <c r="D78" i="1"/>
  <c r="D456" i="1"/>
  <c r="C456" i="1"/>
  <c r="C564" i="1"/>
  <c r="H25" i="1"/>
  <c r="G21" i="2" s="1"/>
  <c r="G186" i="1"/>
  <c r="D834" i="1"/>
  <c r="H186" i="1"/>
  <c r="C25" i="1"/>
  <c r="B21" i="2" s="1"/>
  <c r="C294" i="1"/>
  <c r="D780" i="1"/>
  <c r="C726" i="1"/>
  <c r="C672" i="1"/>
  <c r="G618" i="1"/>
  <c r="C132" i="1"/>
  <c r="H348" i="1"/>
  <c r="C348" i="1"/>
  <c r="G25" i="1"/>
  <c r="F21" i="2" s="1"/>
  <c r="H240" i="1"/>
  <c r="D564" i="1"/>
  <c r="D672" i="1"/>
  <c r="D25" i="1"/>
  <c r="C21" i="2" s="1"/>
  <c r="H294" i="1"/>
  <c r="G132" i="1"/>
  <c r="C78" i="1"/>
  <c r="H78" i="1"/>
  <c r="D618" i="1"/>
  <c r="H672" i="1"/>
  <c r="G56" i="5"/>
  <c r="D240" i="1"/>
  <c r="D726" i="1"/>
  <c r="C402" i="1"/>
  <c r="G78" i="1"/>
  <c r="H726" i="1"/>
  <c r="D348" i="1"/>
  <c r="G834" i="1"/>
  <c r="D294" i="1"/>
  <c r="G780" i="1"/>
  <c r="G348" i="1"/>
  <c r="I564" i="1"/>
  <c r="G240" i="1"/>
  <c r="H456" i="1"/>
  <c r="C834" i="1"/>
  <c r="G456" i="1"/>
  <c r="G726" i="1"/>
  <c r="C780" i="1"/>
  <c r="G672" i="1"/>
  <c r="I726" i="1"/>
  <c r="C618" i="1"/>
  <c r="H132" i="1"/>
  <c r="I456" i="1"/>
  <c r="J456" i="1" s="1"/>
  <c r="G50" i="23"/>
  <c r="G52" i="23" s="1"/>
  <c r="G55" i="23"/>
  <c r="H459" i="1"/>
  <c r="D135" i="1"/>
  <c r="C189" i="1"/>
  <c r="H405" i="1"/>
  <c r="G28" i="1"/>
  <c r="F24" i="2" s="1"/>
  <c r="C405" i="1"/>
  <c r="C81" i="1"/>
  <c r="G567" i="1"/>
  <c r="D567" i="1"/>
  <c r="G56" i="8"/>
  <c r="C513" i="1"/>
  <c r="G621" i="1"/>
  <c r="H837" i="1"/>
  <c r="G189" i="1"/>
  <c r="G81" i="1"/>
  <c r="C675" i="1"/>
  <c r="D783" i="1"/>
  <c r="D729" i="1"/>
  <c r="G729" i="1"/>
  <c r="I621" i="1"/>
  <c r="G513" i="1"/>
  <c r="H621" i="1"/>
  <c r="C351" i="1"/>
  <c r="G405" i="1"/>
  <c r="C297" i="1"/>
  <c r="G675" i="1"/>
  <c r="H675" i="1"/>
  <c r="H351" i="1"/>
  <c r="C459" i="1"/>
  <c r="G243" i="1"/>
  <c r="H729" i="1"/>
  <c r="H513" i="1"/>
  <c r="I459" i="1"/>
  <c r="G783" i="1"/>
  <c r="G135" i="1"/>
  <c r="G837" i="1"/>
  <c r="C28" i="1"/>
  <c r="B24" i="2" s="1"/>
  <c r="D459" i="1"/>
  <c r="C621" i="1"/>
  <c r="D837" i="1"/>
  <c r="H135" i="1"/>
  <c r="C243" i="1"/>
  <c r="C837" i="1"/>
  <c r="D189" i="1"/>
  <c r="H567" i="1"/>
  <c r="D28" i="1"/>
  <c r="C24" i="2" s="1"/>
  <c r="C135" i="1"/>
  <c r="H28" i="1"/>
  <c r="G24" i="2" s="1"/>
  <c r="D405" i="1"/>
  <c r="C729" i="1"/>
  <c r="H189" i="1"/>
  <c r="D351" i="1"/>
  <c r="D621" i="1"/>
  <c r="G351" i="1"/>
  <c r="C567" i="1"/>
  <c r="H81" i="1"/>
  <c r="I513" i="1"/>
  <c r="H243" i="1"/>
  <c r="D297" i="1"/>
  <c r="H297" i="1"/>
  <c r="D243" i="1"/>
  <c r="G459" i="1"/>
  <c r="G297" i="1"/>
  <c r="D513" i="1"/>
  <c r="D81" i="1"/>
  <c r="H783" i="1"/>
  <c r="D675" i="1"/>
  <c r="I243" i="1"/>
  <c r="I729" i="1"/>
  <c r="C783" i="1"/>
  <c r="G55" i="15"/>
  <c r="G50" i="15"/>
  <c r="G52" i="15" s="1"/>
  <c r="G50" i="10"/>
  <c r="G52" i="10" s="1"/>
  <c r="Q95" i="49" s="1"/>
  <c r="G50" i="9"/>
  <c r="G52" i="9" s="1"/>
  <c r="Q94" i="49" s="1"/>
  <c r="G29" i="3"/>
  <c r="G50" i="17"/>
  <c r="G52" i="17" s="1"/>
  <c r="G50" i="11"/>
  <c r="G52" i="11" s="1"/>
  <c r="G55" i="11"/>
  <c r="G55" i="24"/>
  <c r="G50" i="24"/>
  <c r="G52" i="24" s="1"/>
  <c r="G54" i="26"/>
  <c r="G49" i="26"/>
  <c r="G51" i="26"/>
  <c r="G56" i="7"/>
  <c r="Q30" i="49" s="1"/>
  <c r="C188" i="1"/>
  <c r="C242" i="1"/>
  <c r="D188" i="1"/>
  <c r="H512" i="1"/>
  <c r="H134" i="1"/>
  <c r="D836" i="1"/>
  <c r="D566" i="1"/>
  <c r="C566" i="1"/>
  <c r="D134" i="1"/>
  <c r="C350" i="1"/>
  <c r="I242" i="1"/>
  <c r="H620" i="1"/>
  <c r="G350" i="1"/>
  <c r="G296" i="1"/>
  <c r="C512" i="1"/>
  <c r="G782" i="1"/>
  <c r="G458" i="1"/>
  <c r="H296" i="1"/>
  <c r="G80" i="1"/>
  <c r="H674" i="1"/>
  <c r="G728" i="1"/>
  <c r="G404" i="1"/>
  <c r="D404" i="1"/>
  <c r="D728" i="1"/>
  <c r="I350" i="1"/>
  <c r="I27" i="1"/>
  <c r="D620" i="1"/>
  <c r="C458" i="1"/>
  <c r="H836" i="1"/>
  <c r="H242" i="1"/>
  <c r="D27" i="1"/>
  <c r="C23" i="2" s="1"/>
  <c r="D512" i="1"/>
  <c r="D296" i="1"/>
  <c r="D458" i="1"/>
  <c r="H80" i="1"/>
  <c r="C27" i="1"/>
  <c r="B23" i="2" s="1"/>
  <c r="C296" i="1"/>
  <c r="I134" i="1"/>
  <c r="J134" i="1" s="1"/>
  <c r="G836" i="1"/>
  <c r="G242" i="1"/>
  <c r="C728" i="1"/>
  <c r="C80" i="1"/>
  <c r="C836" i="1"/>
  <c r="C782" i="1"/>
  <c r="D242" i="1"/>
  <c r="D350" i="1"/>
  <c r="H728" i="1"/>
  <c r="C674" i="1"/>
  <c r="I728" i="1"/>
  <c r="I80" i="1"/>
  <c r="D782" i="1"/>
  <c r="G134" i="1"/>
  <c r="G188" i="1"/>
  <c r="H782" i="1"/>
  <c r="D80" i="1"/>
  <c r="H404" i="1"/>
  <c r="H350" i="1"/>
  <c r="I296" i="1"/>
  <c r="J296" i="1" s="1"/>
  <c r="C620" i="1"/>
  <c r="C404" i="1"/>
  <c r="H566" i="1"/>
  <c r="G566" i="1"/>
  <c r="C134" i="1"/>
  <c r="G620" i="1"/>
  <c r="G512" i="1"/>
  <c r="H458" i="1"/>
  <c r="G27" i="1"/>
  <c r="F23" i="2" s="1"/>
  <c r="D674" i="1"/>
  <c r="H188" i="1"/>
  <c r="G674" i="1"/>
  <c r="H27" i="1"/>
  <c r="G23" i="2" s="1"/>
  <c r="I836" i="1"/>
  <c r="G50" i="4"/>
  <c r="G52" i="4" s="1"/>
  <c r="U27" i="49" s="1"/>
  <c r="U166" i="49" l="1"/>
  <c r="Q166" i="49"/>
  <c r="O166" i="49"/>
  <c r="D166" i="49"/>
  <c r="C166" i="49"/>
  <c r="U164" i="49"/>
  <c r="Q164" i="49"/>
  <c r="O164" i="49"/>
  <c r="D164" i="49"/>
  <c r="C164" i="49"/>
  <c r="U167" i="49"/>
  <c r="Q167" i="49"/>
  <c r="O167" i="49"/>
  <c r="D167" i="49"/>
  <c r="C167" i="49"/>
  <c r="C236" i="49"/>
  <c r="U162" i="49"/>
  <c r="Q162" i="49"/>
  <c r="O162" i="49"/>
  <c r="D162" i="49"/>
  <c r="C162" i="49"/>
  <c r="U231" i="49"/>
  <c r="Q231" i="49"/>
  <c r="O231" i="49"/>
  <c r="D231" i="49"/>
  <c r="C231" i="49"/>
  <c r="U163" i="49"/>
  <c r="Q163" i="49"/>
  <c r="O163" i="49"/>
  <c r="D163" i="49"/>
  <c r="C163" i="49"/>
  <c r="U165" i="49"/>
  <c r="Q165" i="49"/>
  <c r="O165" i="49"/>
  <c r="D165" i="49"/>
  <c r="C165" i="49"/>
  <c r="G55" i="17"/>
  <c r="D99" i="49"/>
  <c r="C99" i="49"/>
  <c r="O99" i="49"/>
  <c r="D98" i="49"/>
  <c r="O98" i="49"/>
  <c r="Q98" i="49"/>
  <c r="U98" i="49" s="1"/>
  <c r="C98" i="49"/>
  <c r="O96" i="49"/>
  <c r="D96" i="49"/>
  <c r="C96" i="49"/>
  <c r="G55" i="10"/>
  <c r="C95" i="49"/>
  <c r="O95" i="49"/>
  <c r="D95" i="49"/>
  <c r="G55" i="9"/>
  <c r="O94" i="49"/>
  <c r="C94" i="49"/>
  <c r="U94" i="49"/>
  <c r="D94" i="49"/>
  <c r="I189" i="1"/>
  <c r="I675" i="1"/>
  <c r="I405" i="1"/>
  <c r="Q31" i="49"/>
  <c r="I28" i="1"/>
  <c r="I81" i="1"/>
  <c r="J81" i="1" s="1"/>
  <c r="I837" i="1"/>
  <c r="J837" i="1" s="1"/>
  <c r="I567" i="1"/>
  <c r="J567" i="1" s="1"/>
  <c r="I135" i="1"/>
  <c r="J135" i="1" s="1"/>
  <c r="I351" i="1"/>
  <c r="J351" i="1" s="1"/>
  <c r="I297" i="1"/>
  <c r="J297" i="1" s="1"/>
  <c r="I783" i="1"/>
  <c r="J783" i="1" s="1"/>
  <c r="J189" i="1"/>
  <c r="J675" i="1"/>
  <c r="J405" i="1"/>
  <c r="J729" i="1"/>
  <c r="J243" i="1"/>
  <c r="J513" i="1"/>
  <c r="J459" i="1"/>
  <c r="J621" i="1"/>
  <c r="J80" i="1"/>
  <c r="J728" i="1"/>
  <c r="J836" i="1"/>
  <c r="J242" i="1"/>
  <c r="J350" i="1"/>
  <c r="I674" i="1"/>
  <c r="J674" i="1" s="1"/>
  <c r="I566" i="1"/>
  <c r="J566" i="1" s="1"/>
  <c r="I620" i="1"/>
  <c r="J620" i="1" s="1"/>
  <c r="I458" i="1"/>
  <c r="J458" i="1" s="1"/>
  <c r="I512" i="1"/>
  <c r="J512" i="1" s="1"/>
  <c r="I404" i="1"/>
  <c r="J404" i="1" s="1"/>
  <c r="I188" i="1"/>
  <c r="J188" i="1" s="1"/>
  <c r="I782" i="1"/>
  <c r="J782" i="1" s="1"/>
  <c r="G55" i="6"/>
  <c r="C29" i="49"/>
  <c r="D29" i="49"/>
  <c r="O29" i="49"/>
  <c r="J726" i="1"/>
  <c r="I402" i="1"/>
  <c r="J402" i="1" s="1"/>
  <c r="I240" i="1"/>
  <c r="J240" i="1" s="1"/>
  <c r="I25" i="1"/>
  <c r="H21" i="2" s="1"/>
  <c r="R21" i="2" s="1"/>
  <c r="I672" i="1"/>
  <c r="J672" i="1" s="1"/>
  <c r="I348" i="1"/>
  <c r="J348" i="1" s="1"/>
  <c r="I780" i="1"/>
  <c r="J780" i="1" s="1"/>
  <c r="I294" i="1"/>
  <c r="J294" i="1" s="1"/>
  <c r="Q28" i="49"/>
  <c r="J564" i="1"/>
  <c r="I834" i="1"/>
  <c r="J834" i="1" s="1"/>
  <c r="I186" i="1"/>
  <c r="J186" i="1" s="1"/>
  <c r="I132" i="1"/>
  <c r="J132" i="1" s="1"/>
  <c r="I510" i="1"/>
  <c r="J510" i="1" s="1"/>
  <c r="I78" i="1"/>
  <c r="J78" i="1" s="1"/>
  <c r="I618" i="1"/>
  <c r="J618" i="1" s="1"/>
  <c r="G55" i="4"/>
  <c r="C27" i="49"/>
  <c r="D27" i="49"/>
  <c r="O27" i="49"/>
  <c r="G56" i="15"/>
  <c r="H788" i="1"/>
  <c r="G33" i="1"/>
  <c r="H680" i="1"/>
  <c r="D626" i="1"/>
  <c r="D788" i="1"/>
  <c r="C33" i="1"/>
  <c r="I680" i="1"/>
  <c r="J680" i="1" s="1"/>
  <c r="G86" i="1"/>
  <c r="G680" i="1"/>
  <c r="C680" i="1"/>
  <c r="I194" i="1"/>
  <c r="C356" i="1"/>
  <c r="H302" i="1"/>
  <c r="C626" i="1"/>
  <c r="I248" i="1"/>
  <c r="D302" i="1"/>
  <c r="H194" i="1"/>
  <c r="I86" i="1"/>
  <c r="I33" i="1"/>
  <c r="G356" i="1"/>
  <c r="D356" i="1"/>
  <c r="G140" i="1"/>
  <c r="G194" i="1"/>
  <c r="G248" i="1"/>
  <c r="D842" i="1"/>
  <c r="G788" i="1"/>
  <c r="I626" i="1"/>
  <c r="D734" i="1"/>
  <c r="I464" i="1"/>
  <c r="C572" i="1"/>
  <c r="C734" i="1"/>
  <c r="D33" i="1"/>
  <c r="D572" i="1"/>
  <c r="I572" i="1"/>
  <c r="D248" i="1"/>
  <c r="H140" i="1"/>
  <c r="H842" i="1"/>
  <c r="D464" i="1"/>
  <c r="H626" i="1"/>
  <c r="C788" i="1"/>
  <c r="H33" i="1"/>
  <c r="D194" i="1"/>
  <c r="C410" i="1"/>
  <c r="G410" i="1"/>
  <c r="C518" i="1"/>
  <c r="D680" i="1"/>
  <c r="C302" i="1"/>
  <c r="I302" i="1"/>
  <c r="I410" i="1"/>
  <c r="H572" i="1"/>
  <c r="I518" i="1"/>
  <c r="C248" i="1"/>
  <c r="I788" i="1"/>
  <c r="J788" i="1" s="1"/>
  <c r="H518" i="1"/>
  <c r="D140" i="1"/>
  <c r="C464" i="1"/>
  <c r="G464" i="1"/>
  <c r="C194" i="1"/>
  <c r="H86" i="1"/>
  <c r="I140" i="1"/>
  <c r="J140" i="1" s="1"/>
  <c r="H734" i="1"/>
  <c r="C86" i="1"/>
  <c r="D518" i="1"/>
  <c r="C140" i="1"/>
  <c r="D86" i="1"/>
  <c r="G302" i="1"/>
  <c r="H464" i="1"/>
  <c r="H356" i="1"/>
  <c r="H248" i="1"/>
  <c r="I734" i="1"/>
  <c r="J734" i="1" s="1"/>
  <c r="I356" i="1"/>
  <c r="J356" i="1" s="1"/>
  <c r="G626" i="1"/>
  <c r="G734" i="1"/>
  <c r="I842" i="1"/>
  <c r="J842" i="1" s="1"/>
  <c r="G572" i="1"/>
  <c r="D410" i="1"/>
  <c r="C842" i="1"/>
  <c r="H410" i="1"/>
  <c r="G518" i="1"/>
  <c r="G842" i="1"/>
  <c r="G56" i="6"/>
  <c r="H295" i="1"/>
  <c r="H835" i="1"/>
  <c r="D349" i="1"/>
  <c r="H241" i="1"/>
  <c r="H511" i="1"/>
  <c r="D727" i="1"/>
  <c r="H133" i="1"/>
  <c r="D241" i="1"/>
  <c r="G187" i="1"/>
  <c r="H619" i="1"/>
  <c r="G565" i="1"/>
  <c r="G403" i="1"/>
  <c r="C349" i="1"/>
  <c r="C619" i="1"/>
  <c r="C781" i="1"/>
  <c r="H26" i="1"/>
  <c r="G22" i="2" s="1"/>
  <c r="G619" i="1"/>
  <c r="G511" i="1"/>
  <c r="H565" i="1"/>
  <c r="C565" i="1"/>
  <c r="C511" i="1"/>
  <c r="C403" i="1"/>
  <c r="I619" i="1"/>
  <c r="J619" i="1" s="1"/>
  <c r="D133" i="1"/>
  <c r="D187" i="1"/>
  <c r="H79" i="1"/>
  <c r="G349" i="1"/>
  <c r="D619" i="1"/>
  <c r="G295" i="1"/>
  <c r="D673" i="1"/>
  <c r="C835" i="1"/>
  <c r="H349" i="1"/>
  <c r="H403" i="1"/>
  <c r="I79" i="1"/>
  <c r="J79" i="1" s="1"/>
  <c r="G79" i="1"/>
  <c r="D403" i="1"/>
  <c r="D781" i="1"/>
  <c r="D511" i="1"/>
  <c r="C241" i="1"/>
  <c r="D79" i="1"/>
  <c r="I349" i="1"/>
  <c r="J349" i="1" s="1"/>
  <c r="G241" i="1"/>
  <c r="C457" i="1"/>
  <c r="C187" i="1"/>
  <c r="C133" i="1"/>
  <c r="D295" i="1"/>
  <c r="H187" i="1"/>
  <c r="I295" i="1"/>
  <c r="C79" i="1"/>
  <c r="H457" i="1"/>
  <c r="C295" i="1"/>
  <c r="D26" i="1"/>
  <c r="C22" i="2" s="1"/>
  <c r="G133" i="1"/>
  <c r="C727" i="1"/>
  <c r="G727" i="1"/>
  <c r="D835" i="1"/>
  <c r="G835" i="1"/>
  <c r="D457" i="1"/>
  <c r="C673" i="1"/>
  <c r="G26" i="1"/>
  <c r="F22" i="2" s="1"/>
  <c r="G457" i="1"/>
  <c r="G673" i="1"/>
  <c r="C26" i="1"/>
  <c r="B22" i="2" s="1"/>
  <c r="I133" i="1"/>
  <c r="H781" i="1"/>
  <c r="H673" i="1"/>
  <c r="G781" i="1"/>
  <c r="D565" i="1"/>
  <c r="H727" i="1"/>
  <c r="C579" i="1"/>
  <c r="I147" i="1"/>
  <c r="J147" i="1" s="1"/>
  <c r="D309" i="1"/>
  <c r="D579" i="1"/>
  <c r="C849" i="1"/>
  <c r="C255" i="1"/>
  <c r="G56" i="24"/>
  <c r="I579" i="1"/>
  <c r="J579" i="1" s="1"/>
  <c r="G633" i="1"/>
  <c r="I741" i="1"/>
  <c r="J741" i="1" s="1"/>
  <c r="I525" i="1"/>
  <c r="J525" i="1" s="1"/>
  <c r="G849" i="1"/>
  <c r="I40" i="1"/>
  <c r="J40" i="1" s="1"/>
  <c r="H309" i="1"/>
  <c r="G417" i="1"/>
  <c r="H93" i="1"/>
  <c r="H201" i="1"/>
  <c r="D687" i="1"/>
  <c r="G579" i="1"/>
  <c r="G201" i="1"/>
  <c r="H687" i="1"/>
  <c r="D795" i="1"/>
  <c r="H417" i="1"/>
  <c r="C525" i="1"/>
  <c r="C687" i="1"/>
  <c r="G687" i="1"/>
  <c r="I795" i="1"/>
  <c r="J795" i="1" s="1"/>
  <c r="C40" i="1"/>
  <c r="G363" i="1"/>
  <c r="D633" i="1"/>
  <c r="I471" i="1"/>
  <c r="J471" i="1" s="1"/>
  <c r="D40" i="1"/>
  <c r="D201" i="1"/>
  <c r="C93" i="1"/>
  <c r="I201" i="1"/>
  <c r="J201" i="1" s="1"/>
  <c r="C471" i="1"/>
  <c r="I417" i="1"/>
  <c r="J417" i="1" s="1"/>
  <c r="I93" i="1"/>
  <c r="J93" i="1" s="1"/>
  <c r="D147" i="1"/>
  <c r="C741" i="1"/>
  <c r="C633" i="1"/>
  <c r="D741" i="1"/>
  <c r="I309" i="1"/>
  <c r="J309" i="1" s="1"/>
  <c r="G255" i="1"/>
  <c r="C795" i="1"/>
  <c r="G147" i="1"/>
  <c r="I687" i="1"/>
  <c r="J687" i="1" s="1"/>
  <c r="H795" i="1"/>
  <c r="D417" i="1"/>
  <c r="G795" i="1"/>
  <c r="H579" i="1"/>
  <c r="H40" i="1"/>
  <c r="H741" i="1"/>
  <c r="C309" i="1"/>
  <c r="C147" i="1"/>
  <c r="H525" i="1"/>
  <c r="C363" i="1"/>
  <c r="H849" i="1"/>
  <c r="G525" i="1"/>
  <c r="G40" i="1"/>
  <c r="D525" i="1"/>
  <c r="D363" i="1"/>
  <c r="D255" i="1"/>
  <c r="C417" i="1"/>
  <c r="H255" i="1"/>
  <c r="H363" i="1"/>
  <c r="D471" i="1"/>
  <c r="C201" i="1"/>
  <c r="G93" i="1"/>
  <c r="I849" i="1"/>
  <c r="J849" i="1" s="1"/>
  <c r="I255" i="1"/>
  <c r="J255" i="1" s="1"/>
  <c r="D93" i="1"/>
  <c r="G741" i="1"/>
  <c r="D849" i="1"/>
  <c r="G309" i="1"/>
  <c r="H633" i="1"/>
  <c r="G471" i="1"/>
  <c r="H471" i="1"/>
  <c r="I633" i="1"/>
  <c r="J633" i="1" s="1"/>
  <c r="I363" i="1"/>
  <c r="J363" i="1" s="1"/>
  <c r="H147" i="1"/>
  <c r="G56" i="9"/>
  <c r="I460" i="1" s="1"/>
  <c r="C136" i="1"/>
  <c r="D784" i="1"/>
  <c r="G82" i="1"/>
  <c r="D568" i="1"/>
  <c r="G136" i="1"/>
  <c r="D298" i="1"/>
  <c r="G29" i="1"/>
  <c r="F25" i="2" s="1"/>
  <c r="C730" i="1"/>
  <c r="D136" i="1"/>
  <c r="G190" i="1"/>
  <c r="C622" i="1"/>
  <c r="D29" i="1"/>
  <c r="C25" i="2" s="1"/>
  <c r="G244" i="1"/>
  <c r="D514" i="1"/>
  <c r="D190" i="1"/>
  <c r="H838" i="1"/>
  <c r="D82" i="1"/>
  <c r="H406" i="1"/>
  <c r="G838" i="1"/>
  <c r="H29" i="1"/>
  <c r="G25" i="2" s="1"/>
  <c r="D244" i="1"/>
  <c r="C82" i="1"/>
  <c r="C352" i="1"/>
  <c r="H460" i="1"/>
  <c r="G568" i="1"/>
  <c r="G622" i="1"/>
  <c r="D460" i="1"/>
  <c r="D838" i="1"/>
  <c r="I244" i="1"/>
  <c r="J244" i="1" s="1"/>
  <c r="G460" i="1"/>
  <c r="D352" i="1"/>
  <c r="C298" i="1"/>
  <c r="H622" i="1"/>
  <c r="H514" i="1"/>
  <c r="G514" i="1"/>
  <c r="H676" i="1"/>
  <c r="C568" i="1"/>
  <c r="H136" i="1"/>
  <c r="C784" i="1"/>
  <c r="C676" i="1"/>
  <c r="H784" i="1"/>
  <c r="C244" i="1"/>
  <c r="H190" i="1"/>
  <c r="H568" i="1"/>
  <c r="C838" i="1"/>
  <c r="G352" i="1"/>
  <c r="D730" i="1"/>
  <c r="D406" i="1"/>
  <c r="H244" i="1"/>
  <c r="C406" i="1"/>
  <c r="C190" i="1"/>
  <c r="H82" i="1"/>
  <c r="C460" i="1"/>
  <c r="I136" i="1"/>
  <c r="J136" i="1" s="1"/>
  <c r="G784" i="1"/>
  <c r="H298" i="1"/>
  <c r="G730" i="1"/>
  <c r="D622" i="1"/>
  <c r="H352" i="1"/>
  <c r="G406" i="1"/>
  <c r="I676" i="1"/>
  <c r="J676" i="1" s="1"/>
  <c r="G298" i="1"/>
  <c r="D676" i="1"/>
  <c r="G676" i="1"/>
  <c r="H730" i="1"/>
  <c r="C29" i="1"/>
  <c r="B25" i="2" s="1"/>
  <c r="C514" i="1"/>
  <c r="G56" i="23"/>
  <c r="I92" i="1"/>
  <c r="J92" i="1" s="1"/>
  <c r="I254" i="1"/>
  <c r="J254" i="1" s="1"/>
  <c r="I470" i="1"/>
  <c r="J470" i="1" s="1"/>
  <c r="I524" i="1"/>
  <c r="J524" i="1" s="1"/>
  <c r="C686" i="1"/>
  <c r="D848" i="1"/>
  <c r="C416" i="1"/>
  <c r="I686" i="1"/>
  <c r="J686" i="1" s="1"/>
  <c r="H200" i="1"/>
  <c r="I39" i="1"/>
  <c r="J39" i="1" s="1"/>
  <c r="H470" i="1"/>
  <c r="H794" i="1"/>
  <c r="C848" i="1"/>
  <c r="D308" i="1"/>
  <c r="H416" i="1"/>
  <c r="I362" i="1"/>
  <c r="J362" i="1" s="1"/>
  <c r="C146" i="1"/>
  <c r="C362" i="1"/>
  <c r="I416" i="1"/>
  <c r="J416" i="1" s="1"/>
  <c r="G686" i="1"/>
  <c r="I308" i="1"/>
  <c r="J308" i="1" s="1"/>
  <c r="C740" i="1"/>
  <c r="G578" i="1"/>
  <c r="G470" i="1"/>
  <c r="D632" i="1"/>
  <c r="C92" i="1"/>
  <c r="C200" i="1"/>
  <c r="H308" i="1"/>
  <c r="G740" i="1"/>
  <c r="D740" i="1"/>
  <c r="H632" i="1"/>
  <c r="D524" i="1"/>
  <c r="I146" i="1"/>
  <c r="J146" i="1" s="1"/>
  <c r="H686" i="1"/>
  <c r="I740" i="1"/>
  <c r="J740" i="1" s="1"/>
  <c r="G632" i="1"/>
  <c r="H146" i="1"/>
  <c r="I578" i="1"/>
  <c r="J578" i="1" s="1"/>
  <c r="H362" i="1"/>
  <c r="D200" i="1"/>
  <c r="D686" i="1"/>
  <c r="C308" i="1"/>
  <c r="G848" i="1"/>
  <c r="D794" i="1"/>
  <c r="H848" i="1"/>
  <c r="H578" i="1"/>
  <c r="G92" i="1"/>
  <c r="D146" i="1"/>
  <c r="G794" i="1"/>
  <c r="G254" i="1"/>
  <c r="G416" i="1"/>
  <c r="D362" i="1"/>
  <c r="H740" i="1"/>
  <c r="D470" i="1"/>
  <c r="C524" i="1"/>
  <c r="C578" i="1"/>
  <c r="D578" i="1"/>
  <c r="I794" i="1"/>
  <c r="J794" i="1" s="1"/>
  <c r="D92" i="1"/>
  <c r="C470" i="1"/>
  <c r="H92" i="1"/>
  <c r="C254" i="1"/>
  <c r="G200" i="1"/>
  <c r="I632" i="1"/>
  <c r="J632" i="1" s="1"/>
  <c r="G39" i="1"/>
  <c r="D39" i="1"/>
  <c r="C39" i="1"/>
  <c r="I200" i="1"/>
  <c r="J200" i="1" s="1"/>
  <c r="G146" i="1"/>
  <c r="D254" i="1"/>
  <c r="C632" i="1"/>
  <c r="H524" i="1"/>
  <c r="H39" i="1"/>
  <c r="G524" i="1"/>
  <c r="I848" i="1"/>
  <c r="J848" i="1" s="1"/>
  <c r="D416" i="1"/>
  <c r="H254" i="1"/>
  <c r="C794" i="1"/>
  <c r="G308" i="1"/>
  <c r="G362" i="1"/>
  <c r="G56" i="22"/>
  <c r="H361" i="1"/>
  <c r="G361" i="1"/>
  <c r="G145" i="1"/>
  <c r="G307" i="1"/>
  <c r="G523" i="1"/>
  <c r="I91" i="1"/>
  <c r="J91" i="1" s="1"/>
  <c r="I307" i="1"/>
  <c r="J307" i="1" s="1"/>
  <c r="H793" i="1"/>
  <c r="C38" i="1"/>
  <c r="D199" i="1"/>
  <c r="G739" i="1"/>
  <c r="H685" i="1"/>
  <c r="G415" i="1"/>
  <c r="G469" i="1"/>
  <c r="C415" i="1"/>
  <c r="I577" i="1"/>
  <c r="J577" i="1" s="1"/>
  <c r="I145" i="1"/>
  <c r="J145" i="1" s="1"/>
  <c r="H145" i="1"/>
  <c r="G847" i="1"/>
  <c r="C847" i="1"/>
  <c r="C577" i="1"/>
  <c r="C523" i="1"/>
  <c r="G91" i="1"/>
  <c r="D361" i="1"/>
  <c r="G199" i="1"/>
  <c r="G577" i="1"/>
  <c r="G253" i="1"/>
  <c r="D307" i="1"/>
  <c r="H469" i="1"/>
  <c r="D469" i="1"/>
  <c r="C361" i="1"/>
  <c r="D145" i="1"/>
  <c r="C199" i="1"/>
  <c r="G685" i="1"/>
  <c r="G38" i="1"/>
  <c r="I361" i="1"/>
  <c r="J361" i="1" s="1"/>
  <c r="I199" i="1"/>
  <c r="J199" i="1" s="1"/>
  <c r="C793" i="1"/>
  <c r="I847" i="1"/>
  <c r="J847" i="1" s="1"/>
  <c r="H577" i="1"/>
  <c r="I685" i="1"/>
  <c r="J685" i="1" s="1"/>
  <c r="C145" i="1"/>
  <c r="I739" i="1"/>
  <c r="J739" i="1" s="1"/>
  <c r="D793" i="1"/>
  <c r="D577" i="1"/>
  <c r="D91" i="1"/>
  <c r="I793" i="1"/>
  <c r="J793" i="1" s="1"/>
  <c r="D631" i="1"/>
  <c r="H38" i="1"/>
  <c r="C469" i="1"/>
  <c r="G793" i="1"/>
  <c r="I253" i="1"/>
  <c r="J253" i="1" s="1"/>
  <c r="D415" i="1"/>
  <c r="H631" i="1"/>
  <c r="D38" i="1"/>
  <c r="C739" i="1"/>
  <c r="D847" i="1"/>
  <c r="C307" i="1"/>
  <c r="I523" i="1"/>
  <c r="J523" i="1" s="1"/>
  <c r="H523" i="1"/>
  <c r="C685" i="1"/>
  <c r="C91" i="1"/>
  <c r="C253" i="1"/>
  <c r="I415" i="1"/>
  <c r="J415" i="1" s="1"/>
  <c r="H199" i="1"/>
  <c r="G631" i="1"/>
  <c r="C631" i="1"/>
  <c r="H307" i="1"/>
  <c r="I469" i="1"/>
  <c r="J469" i="1" s="1"/>
  <c r="H847" i="1"/>
  <c r="H739" i="1"/>
  <c r="I38" i="1"/>
  <c r="J38" i="1" s="1"/>
  <c r="D253" i="1"/>
  <c r="H415" i="1"/>
  <c r="D523" i="1"/>
  <c r="H91" i="1"/>
  <c r="I631" i="1"/>
  <c r="J631" i="1" s="1"/>
  <c r="D739" i="1"/>
  <c r="D685" i="1"/>
  <c r="H253" i="1"/>
  <c r="G56" i="10"/>
  <c r="I137" i="1" s="1"/>
  <c r="H461" i="1"/>
  <c r="C353" i="1"/>
  <c r="D353" i="1"/>
  <c r="D839" i="1"/>
  <c r="D731" i="1"/>
  <c r="C731" i="1"/>
  <c r="C30" i="1"/>
  <c r="B26" i="2" s="1"/>
  <c r="C785" i="1"/>
  <c r="C245" i="1"/>
  <c r="C137" i="1"/>
  <c r="C569" i="1"/>
  <c r="D623" i="1"/>
  <c r="I30" i="1"/>
  <c r="I407" i="1"/>
  <c r="G191" i="1"/>
  <c r="H299" i="1"/>
  <c r="I353" i="1"/>
  <c r="I245" i="1"/>
  <c r="I839" i="1"/>
  <c r="G137" i="1"/>
  <c r="H731" i="1"/>
  <c r="C461" i="1"/>
  <c r="H677" i="1"/>
  <c r="D30" i="1"/>
  <c r="C26" i="2" s="1"/>
  <c r="G353" i="1"/>
  <c r="H515" i="1"/>
  <c r="C623" i="1"/>
  <c r="G515" i="1"/>
  <c r="D245" i="1"/>
  <c r="D137" i="1"/>
  <c r="I191" i="1"/>
  <c r="I731" i="1"/>
  <c r="G623" i="1"/>
  <c r="H83" i="1"/>
  <c r="H839" i="1"/>
  <c r="D785" i="1"/>
  <c r="H30" i="1"/>
  <c r="G26" i="2" s="1"/>
  <c r="G299" i="1"/>
  <c r="I623" i="1"/>
  <c r="H353" i="1"/>
  <c r="C677" i="1"/>
  <c r="D191" i="1"/>
  <c r="I83" i="1"/>
  <c r="J83" i="1" s="1"/>
  <c r="H137" i="1"/>
  <c r="C83" i="1"/>
  <c r="H785" i="1"/>
  <c r="G30" i="1"/>
  <c r="F26" i="2" s="1"/>
  <c r="D299" i="1"/>
  <c r="D677" i="1"/>
  <c r="H407" i="1"/>
  <c r="C515" i="1"/>
  <c r="C407" i="1"/>
  <c r="D83" i="1"/>
  <c r="G569" i="1"/>
  <c r="C299" i="1"/>
  <c r="H623" i="1"/>
  <c r="G677" i="1"/>
  <c r="D461" i="1"/>
  <c r="I677" i="1"/>
  <c r="J677" i="1" s="1"/>
  <c r="D569" i="1"/>
  <c r="C839" i="1"/>
  <c r="H191" i="1"/>
  <c r="H569" i="1"/>
  <c r="I461" i="1"/>
  <c r="H245" i="1"/>
  <c r="G731" i="1"/>
  <c r="C191" i="1"/>
  <c r="I299" i="1"/>
  <c r="J299" i="1" s="1"/>
  <c r="G407" i="1"/>
  <c r="G839" i="1"/>
  <c r="G245" i="1"/>
  <c r="G83" i="1"/>
  <c r="D407" i="1"/>
  <c r="G461" i="1"/>
  <c r="I785" i="1"/>
  <c r="J785" i="1" s="1"/>
  <c r="G785" i="1"/>
  <c r="D515" i="1"/>
  <c r="I202" i="1"/>
  <c r="J202" i="1" s="1"/>
  <c r="G56" i="25"/>
  <c r="C580" i="1"/>
  <c r="D256" i="1"/>
  <c r="I796" i="1"/>
  <c r="J796" i="1" s="1"/>
  <c r="I418" i="1"/>
  <c r="J418" i="1" s="1"/>
  <c r="G850" i="1"/>
  <c r="G148" i="1"/>
  <c r="I742" i="1"/>
  <c r="J742" i="1" s="1"/>
  <c r="H41" i="1"/>
  <c r="C41" i="1"/>
  <c r="C688" i="1"/>
  <c r="I310" i="1"/>
  <c r="J310" i="1" s="1"/>
  <c r="C256" i="1"/>
  <c r="D418" i="1"/>
  <c r="H688" i="1"/>
  <c r="D364" i="1"/>
  <c r="I688" i="1"/>
  <c r="J688" i="1" s="1"/>
  <c r="G472" i="1"/>
  <c r="I364" i="1"/>
  <c r="J364" i="1" s="1"/>
  <c r="G580" i="1"/>
  <c r="D742" i="1"/>
  <c r="D796" i="1"/>
  <c r="D634" i="1"/>
  <c r="G796" i="1"/>
  <c r="C796" i="1"/>
  <c r="D148" i="1"/>
  <c r="D310" i="1"/>
  <c r="I526" i="1"/>
  <c r="J526" i="1" s="1"/>
  <c r="I41" i="1"/>
  <c r="J41" i="1" s="1"/>
  <c r="D850" i="1"/>
  <c r="H256" i="1"/>
  <c r="G418" i="1"/>
  <c r="G310" i="1"/>
  <c r="I850" i="1"/>
  <c r="J850" i="1" s="1"/>
  <c r="C364" i="1"/>
  <c r="C472" i="1"/>
  <c r="C310" i="1"/>
  <c r="C94" i="1"/>
  <c r="C634" i="1"/>
  <c r="D688" i="1"/>
  <c r="C148" i="1"/>
  <c r="C418" i="1"/>
  <c r="H364" i="1"/>
  <c r="G256" i="1"/>
  <c r="G202" i="1"/>
  <c r="G41" i="1"/>
  <c r="H418" i="1"/>
  <c r="H148" i="1"/>
  <c r="H850" i="1"/>
  <c r="C850" i="1"/>
  <c r="D526" i="1"/>
  <c r="H742" i="1"/>
  <c r="H94" i="1"/>
  <c r="I256" i="1"/>
  <c r="J256" i="1" s="1"/>
  <c r="G634" i="1"/>
  <c r="G526" i="1"/>
  <c r="I472" i="1"/>
  <c r="J472" i="1" s="1"/>
  <c r="H526" i="1"/>
  <c r="H580" i="1"/>
  <c r="D580" i="1"/>
  <c r="H202" i="1"/>
  <c r="H634" i="1"/>
  <c r="H796" i="1"/>
  <c r="C202" i="1"/>
  <c r="D41" i="1"/>
  <c r="C742" i="1"/>
  <c r="H310" i="1"/>
  <c r="G94" i="1"/>
  <c r="G742" i="1"/>
  <c r="D94" i="1"/>
  <c r="D472" i="1"/>
  <c r="C526" i="1"/>
  <c r="H472" i="1"/>
  <c r="I94" i="1"/>
  <c r="J94" i="1" s="1"/>
  <c r="I148" i="1"/>
  <c r="J148" i="1" s="1"/>
  <c r="G688" i="1"/>
  <c r="D202" i="1"/>
  <c r="I634" i="1"/>
  <c r="J634" i="1" s="1"/>
  <c r="G364" i="1"/>
  <c r="I580" i="1"/>
  <c r="J580" i="1" s="1"/>
  <c r="H198" i="1"/>
  <c r="D576" i="1"/>
  <c r="C360" i="1"/>
  <c r="I684" i="1"/>
  <c r="J684" i="1" s="1"/>
  <c r="D792" i="1"/>
  <c r="G144" i="1"/>
  <c r="D468" i="1"/>
  <c r="D414" i="1"/>
  <c r="I37" i="1"/>
  <c r="J37" i="1" s="1"/>
  <c r="G198" i="1"/>
  <c r="I360" i="1"/>
  <c r="J360" i="1" s="1"/>
  <c r="I144" i="1"/>
  <c r="J144" i="1" s="1"/>
  <c r="I414" i="1"/>
  <c r="J414" i="1" s="1"/>
  <c r="H306" i="1"/>
  <c r="G252" i="1"/>
  <c r="H576" i="1"/>
  <c r="C630" i="1"/>
  <c r="G792" i="1"/>
  <c r="C414" i="1"/>
  <c r="D522" i="1"/>
  <c r="H738" i="1"/>
  <c r="C738" i="1"/>
  <c r="C576" i="1"/>
  <c r="D684" i="1"/>
  <c r="G37" i="1"/>
  <c r="G306" i="1"/>
  <c r="G576" i="1"/>
  <c r="C252" i="1"/>
  <c r="I252" i="1"/>
  <c r="J252" i="1" s="1"/>
  <c r="C198" i="1"/>
  <c r="C144" i="1"/>
  <c r="G738" i="1"/>
  <c r="H468" i="1"/>
  <c r="G630" i="1"/>
  <c r="H522" i="1"/>
  <c r="G468" i="1"/>
  <c r="H252" i="1"/>
  <c r="H630" i="1"/>
  <c r="D360" i="1"/>
  <c r="D90" i="1"/>
  <c r="H414" i="1"/>
  <c r="I468" i="1"/>
  <c r="J468" i="1" s="1"/>
  <c r="I738" i="1"/>
  <c r="J738" i="1" s="1"/>
  <c r="I792" i="1"/>
  <c r="J792" i="1" s="1"/>
  <c r="H792" i="1"/>
  <c r="D630" i="1"/>
  <c r="I90" i="1"/>
  <c r="J90" i="1" s="1"/>
  <c r="D144" i="1"/>
  <c r="D846" i="1"/>
  <c r="H684" i="1"/>
  <c r="G846" i="1"/>
  <c r="D198" i="1"/>
  <c r="C306" i="1"/>
  <c r="H144" i="1"/>
  <c r="C684" i="1"/>
  <c r="H360" i="1"/>
  <c r="G522" i="1"/>
  <c r="G414" i="1"/>
  <c r="C37" i="1"/>
  <c r="D252" i="1"/>
  <c r="D738" i="1"/>
  <c r="G56" i="21"/>
  <c r="H90" i="1"/>
  <c r="I522" i="1"/>
  <c r="J522" i="1" s="1"/>
  <c r="I846" i="1"/>
  <c r="J846" i="1" s="1"/>
  <c r="C792" i="1"/>
  <c r="C522" i="1"/>
  <c r="I306" i="1"/>
  <c r="J306" i="1" s="1"/>
  <c r="G360" i="1"/>
  <c r="G684" i="1"/>
  <c r="H846" i="1"/>
  <c r="C90" i="1"/>
  <c r="G90" i="1"/>
  <c r="H37" i="1"/>
  <c r="D306" i="1"/>
  <c r="C846" i="1"/>
  <c r="I198" i="1"/>
  <c r="J198" i="1" s="1"/>
  <c r="D37" i="1"/>
  <c r="C468" i="1"/>
  <c r="I576" i="1"/>
  <c r="J576" i="1" s="1"/>
  <c r="I630" i="1"/>
  <c r="J630" i="1" s="1"/>
  <c r="G56" i="11"/>
  <c r="I516" i="1" s="1"/>
  <c r="C300" i="1"/>
  <c r="G192" i="1"/>
  <c r="H462" i="1"/>
  <c r="H624" i="1"/>
  <c r="C570" i="1"/>
  <c r="H192" i="1"/>
  <c r="H84" i="1"/>
  <c r="H570" i="1"/>
  <c r="G246" i="1"/>
  <c r="G840" i="1"/>
  <c r="H408" i="1"/>
  <c r="G408" i="1"/>
  <c r="H678" i="1"/>
  <c r="G354" i="1"/>
  <c r="H732" i="1"/>
  <c r="C31" i="1"/>
  <c r="B27" i="2" s="1"/>
  <c r="I840" i="1"/>
  <c r="H31" i="1"/>
  <c r="G27" i="2" s="1"/>
  <c r="G516" i="1"/>
  <c r="D516" i="1"/>
  <c r="G138" i="1"/>
  <c r="G732" i="1"/>
  <c r="C840" i="1"/>
  <c r="D192" i="1"/>
  <c r="D84" i="1"/>
  <c r="C516" i="1"/>
  <c r="C408" i="1"/>
  <c r="D678" i="1"/>
  <c r="C786" i="1"/>
  <c r="G84" i="1"/>
  <c r="H300" i="1"/>
  <c r="H516" i="1"/>
  <c r="D624" i="1"/>
  <c r="C354" i="1"/>
  <c r="C732" i="1"/>
  <c r="H354" i="1"/>
  <c r="C84" i="1"/>
  <c r="D300" i="1"/>
  <c r="C624" i="1"/>
  <c r="G300" i="1"/>
  <c r="G624" i="1"/>
  <c r="H246" i="1"/>
  <c r="G462" i="1"/>
  <c r="H840" i="1"/>
  <c r="D246" i="1"/>
  <c r="D570" i="1"/>
  <c r="C246" i="1"/>
  <c r="G570" i="1"/>
  <c r="C138" i="1"/>
  <c r="D786" i="1"/>
  <c r="D138" i="1"/>
  <c r="C462" i="1"/>
  <c r="I84" i="1"/>
  <c r="G786" i="1"/>
  <c r="D840" i="1"/>
  <c r="D732" i="1"/>
  <c r="D31" i="1"/>
  <c r="C27" i="2" s="1"/>
  <c r="C192" i="1"/>
  <c r="G678" i="1"/>
  <c r="D462" i="1"/>
  <c r="C678" i="1"/>
  <c r="D408" i="1"/>
  <c r="G31" i="1"/>
  <c r="F27" i="2" s="1"/>
  <c r="H138" i="1"/>
  <c r="H786" i="1"/>
  <c r="D354" i="1"/>
  <c r="C682" i="1"/>
  <c r="G142" i="1"/>
  <c r="I790" i="1"/>
  <c r="J790" i="1" s="1"/>
  <c r="C358" i="1"/>
  <c r="I466" i="1"/>
  <c r="J466" i="1" s="1"/>
  <c r="H520" i="1"/>
  <c r="H466" i="1"/>
  <c r="G196" i="1"/>
  <c r="C520" i="1"/>
  <c r="D196" i="1"/>
  <c r="H88" i="1"/>
  <c r="C574" i="1"/>
  <c r="H628" i="1"/>
  <c r="I844" i="1"/>
  <c r="J844" i="1" s="1"/>
  <c r="I682" i="1"/>
  <c r="J682" i="1" s="1"/>
  <c r="G358" i="1"/>
  <c r="D736" i="1"/>
  <c r="D412" i="1"/>
  <c r="D88" i="1"/>
  <c r="G250" i="1"/>
  <c r="I412" i="1"/>
  <c r="J412" i="1" s="1"/>
  <c r="H142" i="1"/>
  <c r="G682" i="1"/>
  <c r="H35" i="1"/>
  <c r="D466" i="1"/>
  <c r="G412" i="1"/>
  <c r="D790" i="1"/>
  <c r="D142" i="1"/>
  <c r="G736" i="1"/>
  <c r="I250" i="1"/>
  <c r="J250" i="1" s="1"/>
  <c r="I736" i="1"/>
  <c r="J736" i="1" s="1"/>
  <c r="I35" i="1"/>
  <c r="J35" i="1" s="1"/>
  <c r="C736" i="1"/>
  <c r="G574" i="1"/>
  <c r="D35" i="1"/>
  <c r="G628" i="1"/>
  <c r="G790" i="1"/>
  <c r="I520" i="1"/>
  <c r="J520" i="1" s="1"/>
  <c r="G466" i="1"/>
  <c r="H250" i="1"/>
  <c r="C844" i="1"/>
  <c r="I196" i="1"/>
  <c r="J196" i="1" s="1"/>
  <c r="G304" i="1"/>
  <c r="C790" i="1"/>
  <c r="D358" i="1"/>
  <c r="D304" i="1"/>
  <c r="C142" i="1"/>
  <c r="D682" i="1"/>
  <c r="I88" i="1"/>
  <c r="J88" i="1" s="1"/>
  <c r="H790" i="1"/>
  <c r="C250" i="1"/>
  <c r="G88" i="1"/>
  <c r="D574" i="1"/>
  <c r="I358" i="1"/>
  <c r="J358" i="1" s="1"/>
  <c r="D628" i="1"/>
  <c r="I304" i="1"/>
  <c r="J304" i="1" s="1"/>
  <c r="C196" i="1"/>
  <c r="C628" i="1"/>
  <c r="C88" i="1"/>
  <c r="I628" i="1"/>
  <c r="J628" i="1" s="1"/>
  <c r="C35" i="1"/>
  <c r="H682" i="1"/>
  <c r="G844" i="1"/>
  <c r="H196" i="1"/>
  <c r="H736" i="1"/>
  <c r="C412" i="1"/>
  <c r="H412" i="1"/>
  <c r="H304" i="1"/>
  <c r="G520" i="1"/>
  <c r="D844" i="1"/>
  <c r="C466" i="1"/>
  <c r="H574" i="1"/>
  <c r="G56" i="19"/>
  <c r="I574" i="1"/>
  <c r="J574" i="1" s="1"/>
  <c r="I142" i="1"/>
  <c r="J142" i="1" s="1"/>
  <c r="H844" i="1"/>
  <c r="C304" i="1"/>
  <c r="D250" i="1"/>
  <c r="D520" i="1"/>
  <c r="H358" i="1"/>
  <c r="G35" i="1"/>
  <c r="J27" i="1"/>
  <c r="H23" i="2"/>
  <c r="R23" i="2" s="1"/>
  <c r="D195" i="1"/>
  <c r="H681" i="1"/>
  <c r="G249" i="1"/>
  <c r="G519" i="1"/>
  <c r="C141" i="1"/>
  <c r="G141" i="1"/>
  <c r="C303" i="1"/>
  <c r="H573" i="1"/>
  <c r="H627" i="1"/>
  <c r="C465" i="1"/>
  <c r="H465" i="1"/>
  <c r="H789" i="1"/>
  <c r="H735" i="1"/>
  <c r="D843" i="1"/>
  <c r="H843" i="1"/>
  <c r="H249" i="1"/>
  <c r="D249" i="1"/>
  <c r="C735" i="1"/>
  <c r="C411" i="1"/>
  <c r="D735" i="1"/>
  <c r="H357" i="1"/>
  <c r="D465" i="1"/>
  <c r="C573" i="1"/>
  <c r="G789" i="1"/>
  <c r="G735" i="1"/>
  <c r="C843" i="1"/>
  <c r="H34" i="1"/>
  <c r="G627" i="1"/>
  <c r="G357" i="1"/>
  <c r="I519" i="1"/>
  <c r="I627" i="1"/>
  <c r="J627" i="1" s="1"/>
  <c r="H519" i="1"/>
  <c r="G56" i="17"/>
  <c r="Q99" i="49" s="1"/>
  <c r="I789" i="1"/>
  <c r="C87" i="1"/>
  <c r="C357" i="1"/>
  <c r="I357" i="1"/>
  <c r="J357" i="1" s="1"/>
  <c r="I34" i="1"/>
  <c r="G303" i="1"/>
  <c r="G843" i="1"/>
  <c r="C789" i="1"/>
  <c r="I303" i="1"/>
  <c r="C249" i="1"/>
  <c r="D141" i="1"/>
  <c r="D681" i="1"/>
  <c r="H141" i="1"/>
  <c r="I735" i="1"/>
  <c r="J735" i="1" s="1"/>
  <c r="D627" i="1"/>
  <c r="H195" i="1"/>
  <c r="D573" i="1"/>
  <c r="G411" i="1"/>
  <c r="D303" i="1"/>
  <c r="D789" i="1"/>
  <c r="D519" i="1"/>
  <c r="G34" i="1"/>
  <c r="G195" i="1"/>
  <c r="H411" i="1"/>
  <c r="C34" i="1"/>
  <c r="H303" i="1"/>
  <c r="C681" i="1"/>
  <c r="I681" i="1"/>
  <c r="G465" i="1"/>
  <c r="D357" i="1"/>
  <c r="D87" i="1"/>
  <c r="C519" i="1"/>
  <c r="H87" i="1"/>
  <c r="C195" i="1"/>
  <c r="G573" i="1"/>
  <c r="G87" i="1"/>
  <c r="D34" i="1"/>
  <c r="D411" i="1"/>
  <c r="I465" i="1"/>
  <c r="J465" i="1" s="1"/>
  <c r="C627" i="1"/>
  <c r="G681" i="1"/>
  <c r="H24" i="2"/>
  <c r="R24" i="2" s="1"/>
  <c r="J28" i="1"/>
  <c r="D833" i="1"/>
  <c r="G455" i="1"/>
  <c r="D455" i="1"/>
  <c r="H131" i="1"/>
  <c r="H833" i="1"/>
  <c r="C509" i="1"/>
  <c r="H617" i="1"/>
  <c r="G833" i="1"/>
  <c r="C77" i="1"/>
  <c r="G401" i="1"/>
  <c r="C131" i="1"/>
  <c r="H509" i="1"/>
  <c r="G239" i="1"/>
  <c r="D347" i="1"/>
  <c r="G185" i="1"/>
  <c r="H725" i="1"/>
  <c r="D185" i="1"/>
  <c r="C347" i="1"/>
  <c r="C617" i="1"/>
  <c r="H347" i="1"/>
  <c r="G671" i="1"/>
  <c r="G779" i="1"/>
  <c r="G347" i="1"/>
  <c r="D779" i="1"/>
  <c r="H293" i="1"/>
  <c r="G131" i="1"/>
  <c r="D293" i="1"/>
  <c r="D131" i="1"/>
  <c r="G725" i="1"/>
  <c r="D563" i="1"/>
  <c r="G56" i="4"/>
  <c r="I347" i="1" s="1"/>
  <c r="J347" i="1" s="1"/>
  <c r="G617" i="1"/>
  <c r="G24" i="1"/>
  <c r="F20" i="2" s="1"/>
  <c r="D401" i="1"/>
  <c r="C779" i="1"/>
  <c r="H77" i="1"/>
  <c r="C24" i="1"/>
  <c r="B20" i="2" s="1"/>
  <c r="C293" i="1"/>
  <c r="C455" i="1"/>
  <c r="C563" i="1"/>
  <c r="H401" i="1"/>
  <c r="C401" i="1"/>
  <c r="G563" i="1"/>
  <c r="H455" i="1"/>
  <c r="D671" i="1"/>
  <c r="D239" i="1"/>
  <c r="C725" i="1"/>
  <c r="D617" i="1"/>
  <c r="G293" i="1"/>
  <c r="D24" i="1"/>
  <c r="C20" i="2" s="1"/>
  <c r="C833" i="1"/>
  <c r="C239" i="1"/>
  <c r="G77" i="1"/>
  <c r="H563" i="1"/>
  <c r="D77" i="1"/>
  <c r="H239" i="1"/>
  <c r="H24" i="1"/>
  <c r="G20" i="2" s="1"/>
  <c r="C671" i="1"/>
  <c r="G509" i="1"/>
  <c r="C185" i="1"/>
  <c r="D509" i="1"/>
  <c r="H185" i="1"/>
  <c r="D725" i="1"/>
  <c r="H779" i="1"/>
  <c r="H671" i="1"/>
  <c r="G55" i="26"/>
  <c r="G50" i="26"/>
  <c r="G52" i="26" s="1"/>
  <c r="G50" i="3"/>
  <c r="K19" i="2"/>
  <c r="K34" i="2" s="1"/>
  <c r="K40" i="2" s="1"/>
  <c r="R40" i="2" s="1"/>
  <c r="G56" i="20"/>
  <c r="G791" i="1"/>
  <c r="I359" i="1"/>
  <c r="J359" i="1" s="1"/>
  <c r="H197" i="1"/>
  <c r="C413" i="1"/>
  <c r="C791" i="1"/>
  <c r="D845" i="1"/>
  <c r="C683" i="1"/>
  <c r="C305" i="1"/>
  <c r="G575" i="1"/>
  <c r="I305" i="1"/>
  <c r="J305" i="1" s="1"/>
  <c r="C521" i="1"/>
  <c r="D251" i="1"/>
  <c r="C197" i="1"/>
  <c r="D89" i="1"/>
  <c r="G521" i="1"/>
  <c r="H791" i="1"/>
  <c r="H359" i="1"/>
  <c r="D305" i="1"/>
  <c r="C359" i="1"/>
  <c r="G413" i="1"/>
  <c r="H737" i="1"/>
  <c r="D575" i="1"/>
  <c r="I36" i="1"/>
  <c r="J36" i="1" s="1"/>
  <c r="C36" i="1"/>
  <c r="H89" i="1"/>
  <c r="D413" i="1"/>
  <c r="I467" i="1"/>
  <c r="J467" i="1" s="1"/>
  <c r="I575" i="1"/>
  <c r="J575" i="1" s="1"/>
  <c r="G197" i="1"/>
  <c r="D629" i="1"/>
  <c r="D791" i="1"/>
  <c r="H143" i="1"/>
  <c r="I845" i="1"/>
  <c r="J845" i="1" s="1"/>
  <c r="H629" i="1"/>
  <c r="I143" i="1"/>
  <c r="J143" i="1" s="1"/>
  <c r="H36" i="1"/>
  <c r="I89" i="1"/>
  <c r="J89" i="1" s="1"/>
  <c r="I413" i="1"/>
  <c r="J413" i="1" s="1"/>
  <c r="G305" i="1"/>
  <c r="I629" i="1"/>
  <c r="J629" i="1" s="1"/>
  <c r="G251" i="1"/>
  <c r="H845" i="1"/>
  <c r="G845" i="1"/>
  <c r="G737" i="1"/>
  <c r="I521" i="1"/>
  <c r="J521" i="1" s="1"/>
  <c r="G467" i="1"/>
  <c r="C845" i="1"/>
  <c r="I791" i="1"/>
  <c r="J791" i="1" s="1"/>
  <c r="I197" i="1"/>
  <c r="J197" i="1" s="1"/>
  <c r="C89" i="1"/>
  <c r="H521" i="1"/>
  <c r="C629" i="1"/>
  <c r="H683" i="1"/>
  <c r="D683" i="1"/>
  <c r="D359" i="1"/>
  <c r="C467" i="1"/>
  <c r="D36" i="1"/>
  <c r="G36" i="1"/>
  <c r="D197" i="1"/>
  <c r="H467" i="1"/>
  <c r="H575" i="1"/>
  <c r="G629" i="1"/>
  <c r="D521" i="1"/>
  <c r="D467" i="1"/>
  <c r="H413" i="1"/>
  <c r="G359" i="1"/>
  <c r="G89" i="1"/>
  <c r="C251" i="1"/>
  <c r="C575" i="1"/>
  <c r="C143" i="1"/>
  <c r="I683" i="1"/>
  <c r="J683" i="1" s="1"/>
  <c r="I737" i="1"/>
  <c r="J737" i="1" s="1"/>
  <c r="G143" i="1"/>
  <c r="C737" i="1"/>
  <c r="G683" i="1"/>
  <c r="I251" i="1"/>
  <c r="J251" i="1" s="1"/>
  <c r="H305" i="1"/>
  <c r="D143" i="1"/>
  <c r="D737" i="1"/>
  <c r="H251" i="1"/>
  <c r="G50" i="12"/>
  <c r="G52" i="12" s="1"/>
  <c r="C232" i="49" l="1"/>
  <c r="U232" i="49"/>
  <c r="U237" i="49" s="1"/>
  <c r="Q232" i="49"/>
  <c r="O232" i="49"/>
  <c r="D232" i="49"/>
  <c r="U168" i="49"/>
  <c r="J303" i="1"/>
  <c r="J519" i="1"/>
  <c r="J681" i="1"/>
  <c r="J789" i="1"/>
  <c r="U99" i="49"/>
  <c r="I87" i="1"/>
  <c r="J87" i="1" s="1"/>
  <c r="I573" i="1"/>
  <c r="J573" i="1" s="1"/>
  <c r="I195" i="1"/>
  <c r="J195" i="1" s="1"/>
  <c r="I141" i="1"/>
  <c r="I843" i="1"/>
  <c r="J843" i="1" s="1"/>
  <c r="I249" i="1"/>
  <c r="J249" i="1" s="1"/>
  <c r="J34" i="1"/>
  <c r="J141" i="1"/>
  <c r="I411" i="1"/>
  <c r="J411" i="1" s="1"/>
  <c r="J86" i="1"/>
  <c r="J464" i="1"/>
  <c r="J302" i="1"/>
  <c r="J572" i="1"/>
  <c r="J410" i="1"/>
  <c r="J518" i="1"/>
  <c r="J626" i="1"/>
  <c r="J33" i="1"/>
  <c r="J248" i="1"/>
  <c r="J194" i="1"/>
  <c r="G55" i="12"/>
  <c r="D97" i="49"/>
  <c r="O97" i="49"/>
  <c r="C97" i="49"/>
  <c r="J516" i="1"/>
  <c r="I786" i="1"/>
  <c r="I408" i="1"/>
  <c r="J408" i="1" s="1"/>
  <c r="I678" i="1"/>
  <c r="J678" i="1" s="1"/>
  <c r="I31" i="1"/>
  <c r="H27" i="2" s="1"/>
  <c r="R27" i="2" s="1"/>
  <c r="Q96" i="49"/>
  <c r="U96" i="49" s="1"/>
  <c r="I300" i="1"/>
  <c r="J300" i="1" s="1"/>
  <c r="I570" i="1"/>
  <c r="J570" i="1" s="1"/>
  <c r="I192" i="1"/>
  <c r="J192" i="1" s="1"/>
  <c r="I732" i="1"/>
  <c r="I246" i="1"/>
  <c r="J246" i="1" s="1"/>
  <c r="I354" i="1"/>
  <c r="J354" i="1" s="1"/>
  <c r="I462" i="1"/>
  <c r="J462" i="1" s="1"/>
  <c r="I138" i="1"/>
  <c r="J138" i="1" s="1"/>
  <c r="I624" i="1"/>
  <c r="J624" i="1" s="1"/>
  <c r="J732" i="1"/>
  <c r="J84" i="1"/>
  <c r="J840" i="1"/>
  <c r="J786" i="1"/>
  <c r="J407" i="1"/>
  <c r="U95" i="49"/>
  <c r="J461" i="1"/>
  <c r="J731" i="1"/>
  <c r="J137" i="1"/>
  <c r="I515" i="1"/>
  <c r="J515" i="1" s="1"/>
  <c r="I569" i="1"/>
  <c r="J569" i="1" s="1"/>
  <c r="J245" i="1"/>
  <c r="J623" i="1"/>
  <c r="J191" i="1"/>
  <c r="J353" i="1"/>
  <c r="J839" i="1"/>
  <c r="I352" i="1"/>
  <c r="J352" i="1" s="1"/>
  <c r="I190" i="1"/>
  <c r="J190" i="1" s="1"/>
  <c r="I730" i="1"/>
  <c r="J730" i="1" s="1"/>
  <c r="J460" i="1"/>
  <c r="I784" i="1"/>
  <c r="J784" i="1" s="1"/>
  <c r="I622" i="1"/>
  <c r="J622" i="1" s="1"/>
  <c r="I838" i="1"/>
  <c r="J838" i="1" s="1"/>
  <c r="I568" i="1"/>
  <c r="J568" i="1" s="1"/>
  <c r="I298" i="1"/>
  <c r="J298" i="1" s="1"/>
  <c r="I29" i="1"/>
  <c r="J29" i="1" s="1"/>
  <c r="I82" i="1"/>
  <c r="J82" i="1" s="1"/>
  <c r="I406" i="1"/>
  <c r="J406" i="1" s="1"/>
  <c r="I514" i="1"/>
  <c r="J514" i="1" s="1"/>
  <c r="J133" i="1"/>
  <c r="J295" i="1"/>
  <c r="I673" i="1"/>
  <c r="J673" i="1" s="1"/>
  <c r="I511" i="1"/>
  <c r="J511" i="1" s="1"/>
  <c r="I835" i="1"/>
  <c r="J835" i="1" s="1"/>
  <c r="I26" i="1"/>
  <c r="J26" i="1" s="1"/>
  <c r="Q29" i="49"/>
  <c r="I781" i="1"/>
  <c r="J781" i="1" s="1"/>
  <c r="I457" i="1"/>
  <c r="J457" i="1" s="1"/>
  <c r="I241" i="1"/>
  <c r="J241" i="1" s="1"/>
  <c r="I403" i="1"/>
  <c r="J403" i="1" s="1"/>
  <c r="I565" i="1"/>
  <c r="J565" i="1" s="1"/>
  <c r="I727" i="1"/>
  <c r="J727" i="1" s="1"/>
  <c r="I187" i="1"/>
  <c r="J187" i="1" s="1"/>
  <c r="J25" i="1"/>
  <c r="I779" i="1"/>
  <c r="J779" i="1" s="1"/>
  <c r="I833" i="1"/>
  <c r="J833" i="1" s="1"/>
  <c r="I77" i="1"/>
  <c r="J77" i="1" s="1"/>
  <c r="I239" i="1"/>
  <c r="J239" i="1" s="1"/>
  <c r="I131" i="1"/>
  <c r="J131" i="1" s="1"/>
  <c r="I185" i="1"/>
  <c r="J185" i="1" s="1"/>
  <c r="I725" i="1"/>
  <c r="J725" i="1" s="1"/>
  <c r="I455" i="1"/>
  <c r="J455" i="1" s="1"/>
  <c r="I671" i="1"/>
  <c r="J671" i="1" s="1"/>
  <c r="I509" i="1"/>
  <c r="J509" i="1" s="1"/>
  <c r="Q27" i="49"/>
  <c r="I401" i="1"/>
  <c r="J401" i="1" s="1"/>
  <c r="I24" i="1"/>
  <c r="J24" i="1" s="1"/>
  <c r="I563" i="1"/>
  <c r="J563" i="1" s="1"/>
  <c r="I293" i="1"/>
  <c r="J293" i="1" s="1"/>
  <c r="I617" i="1"/>
  <c r="J617" i="1" s="1"/>
  <c r="H20" i="2"/>
  <c r="R20" i="2" s="1"/>
  <c r="J31" i="1"/>
  <c r="H25" i="2"/>
  <c r="R25" i="2" s="1"/>
  <c r="G56" i="12"/>
  <c r="I517" i="1" s="1"/>
  <c r="D463" i="1"/>
  <c r="H463" i="1"/>
  <c r="H625" i="1"/>
  <c r="D193" i="1"/>
  <c r="G32" i="1"/>
  <c r="F28" i="2" s="1"/>
  <c r="H679" i="1"/>
  <c r="D139" i="1"/>
  <c r="H517" i="1"/>
  <c r="D32" i="1"/>
  <c r="C28" i="2" s="1"/>
  <c r="G247" i="1"/>
  <c r="G301" i="1"/>
  <c r="D409" i="1"/>
  <c r="H355" i="1"/>
  <c r="D247" i="1"/>
  <c r="H32" i="1"/>
  <c r="G28" i="2" s="1"/>
  <c r="G139" i="1"/>
  <c r="G463" i="1"/>
  <c r="C733" i="1"/>
  <c r="G409" i="1"/>
  <c r="G193" i="1"/>
  <c r="H841" i="1"/>
  <c r="C409" i="1"/>
  <c r="H85" i="1"/>
  <c r="C139" i="1"/>
  <c r="G355" i="1"/>
  <c r="D85" i="1"/>
  <c r="C85" i="1"/>
  <c r="C517" i="1"/>
  <c r="H733" i="1"/>
  <c r="H571" i="1"/>
  <c r="D517" i="1"/>
  <c r="D733" i="1"/>
  <c r="G679" i="1"/>
  <c r="H247" i="1"/>
  <c r="C787" i="1"/>
  <c r="G85" i="1"/>
  <c r="C301" i="1"/>
  <c r="C463" i="1"/>
  <c r="H409" i="1"/>
  <c r="I409" i="1"/>
  <c r="J409" i="1" s="1"/>
  <c r="G625" i="1"/>
  <c r="H193" i="1"/>
  <c r="C571" i="1"/>
  <c r="D355" i="1"/>
  <c r="H787" i="1"/>
  <c r="D787" i="1"/>
  <c r="G571" i="1"/>
  <c r="C247" i="1"/>
  <c r="C841" i="1"/>
  <c r="H301" i="1"/>
  <c r="G787" i="1"/>
  <c r="G841" i="1"/>
  <c r="D625" i="1"/>
  <c r="C625" i="1"/>
  <c r="D571" i="1"/>
  <c r="H139" i="1"/>
  <c r="D301" i="1"/>
  <c r="D679" i="1"/>
  <c r="C679" i="1"/>
  <c r="C355" i="1"/>
  <c r="C32" i="1"/>
  <c r="B28" i="2" s="1"/>
  <c r="C193" i="1"/>
  <c r="G517" i="1"/>
  <c r="D841" i="1"/>
  <c r="G733" i="1"/>
  <c r="G53" i="3"/>
  <c r="P19" i="2" s="1"/>
  <c r="P34" i="2" s="1"/>
  <c r="G51" i="3"/>
  <c r="G56" i="3"/>
  <c r="U26" i="49" s="1"/>
  <c r="H26" i="2"/>
  <c r="R26" i="2" s="1"/>
  <c r="J30" i="1"/>
  <c r="G56" i="26"/>
  <c r="D527" i="1"/>
  <c r="G42" i="1"/>
  <c r="H42" i="1"/>
  <c r="G473" i="1"/>
  <c r="D311" i="1"/>
  <c r="C635" i="1"/>
  <c r="C743" i="1"/>
  <c r="I365" i="1"/>
  <c r="J365" i="1" s="1"/>
  <c r="G95" i="1"/>
  <c r="H473" i="1"/>
  <c r="H635" i="1"/>
  <c r="I149" i="1"/>
  <c r="J149" i="1" s="1"/>
  <c r="D743" i="1"/>
  <c r="C581" i="1"/>
  <c r="H95" i="1"/>
  <c r="G203" i="1"/>
  <c r="I257" i="1"/>
  <c r="J257" i="1" s="1"/>
  <c r="D365" i="1"/>
  <c r="G743" i="1"/>
  <c r="G257" i="1"/>
  <c r="I311" i="1"/>
  <c r="J311" i="1" s="1"/>
  <c r="D257" i="1"/>
  <c r="D581" i="1"/>
  <c r="H689" i="1"/>
  <c r="C851" i="1"/>
  <c r="H419" i="1"/>
  <c r="I689" i="1"/>
  <c r="J689" i="1" s="1"/>
  <c r="I419" i="1"/>
  <c r="J419" i="1" s="1"/>
  <c r="D689" i="1"/>
  <c r="H203" i="1"/>
  <c r="D797" i="1"/>
  <c r="C473" i="1"/>
  <c r="I527" i="1"/>
  <c r="J527" i="1" s="1"/>
  <c r="H257" i="1"/>
  <c r="C95" i="1"/>
  <c r="H365" i="1"/>
  <c r="H743" i="1"/>
  <c r="I203" i="1"/>
  <c r="J203" i="1" s="1"/>
  <c r="H797" i="1"/>
  <c r="G581" i="1"/>
  <c r="G689" i="1"/>
  <c r="G851" i="1"/>
  <c r="C42" i="1"/>
  <c r="D149" i="1"/>
  <c r="C419" i="1"/>
  <c r="G527" i="1"/>
  <c r="G149" i="1"/>
  <c r="C365" i="1"/>
  <c r="C689" i="1"/>
  <c r="H851" i="1"/>
  <c r="H581" i="1"/>
  <c r="C203" i="1"/>
  <c r="D42" i="1"/>
  <c r="D473" i="1"/>
  <c r="D95" i="1"/>
  <c r="C797" i="1"/>
  <c r="D851" i="1"/>
  <c r="I743" i="1"/>
  <c r="J743" i="1" s="1"/>
  <c r="I851" i="1"/>
  <c r="J851" i="1" s="1"/>
  <c r="I635" i="1"/>
  <c r="J635" i="1" s="1"/>
  <c r="C311" i="1"/>
  <c r="I581" i="1"/>
  <c r="J581" i="1" s="1"/>
  <c r="G635" i="1"/>
  <c r="G365" i="1"/>
  <c r="G797" i="1"/>
  <c r="I95" i="1"/>
  <c r="J95" i="1" s="1"/>
  <c r="D635" i="1"/>
  <c r="I797" i="1"/>
  <c r="J797" i="1" s="1"/>
  <c r="C527" i="1"/>
  <c r="G419" i="1"/>
  <c r="I473" i="1"/>
  <c r="J473" i="1" s="1"/>
  <c r="H149" i="1"/>
  <c r="C149" i="1"/>
  <c r="I42" i="1"/>
  <c r="J42" i="1" s="1"/>
  <c r="H527" i="1"/>
  <c r="G311" i="1"/>
  <c r="D419" i="1"/>
  <c r="C257" i="1"/>
  <c r="H311" i="1"/>
  <c r="D203" i="1"/>
  <c r="Q97" i="49" l="1"/>
  <c r="U97" i="49" s="1"/>
  <c r="U100" i="49" s="1"/>
  <c r="I787" i="1"/>
  <c r="J787" i="1" s="1"/>
  <c r="J517" i="1"/>
  <c r="I247" i="1"/>
  <c r="J247" i="1" s="1"/>
  <c r="I625" i="1"/>
  <c r="J625" i="1" s="1"/>
  <c r="I32" i="1"/>
  <c r="J32" i="1" s="1"/>
  <c r="I679" i="1"/>
  <c r="J679" i="1" s="1"/>
  <c r="I571" i="1"/>
  <c r="J571" i="1" s="1"/>
  <c r="I193" i="1"/>
  <c r="J193" i="1" s="1"/>
  <c r="I301" i="1"/>
  <c r="J301" i="1" s="1"/>
  <c r="I85" i="1"/>
  <c r="J85" i="1" s="1"/>
  <c r="I355" i="1"/>
  <c r="J355" i="1" s="1"/>
  <c r="I841" i="1"/>
  <c r="J841" i="1" s="1"/>
  <c r="I463" i="1"/>
  <c r="J463" i="1" s="1"/>
  <c r="I139" i="1"/>
  <c r="J139" i="1" s="1"/>
  <c r="I733" i="1"/>
  <c r="J733" i="1" s="1"/>
  <c r="H22" i="2"/>
  <c r="R22" i="2" s="1"/>
  <c r="U32" i="49"/>
  <c r="O19" i="2"/>
  <c r="O34" i="2" s="1"/>
  <c r="G52" i="3"/>
  <c r="G54" i="3" s="1"/>
  <c r="H28" i="2" l="1"/>
  <c r="R28" i="2" s="1"/>
  <c r="G57" i="3"/>
  <c r="C346" i="1"/>
  <c r="D778" i="1"/>
  <c r="G76" i="1"/>
  <c r="H400" i="1"/>
  <c r="G616" i="1"/>
  <c r="C508" i="1"/>
  <c r="G778" i="1"/>
  <c r="H346" i="1"/>
  <c r="H508" i="1"/>
  <c r="H23" i="1"/>
  <c r="G19" i="2" s="1"/>
  <c r="G130" i="1"/>
  <c r="H76" i="1"/>
  <c r="C400" i="1"/>
  <c r="G832" i="1"/>
  <c r="C238" i="1"/>
  <c r="H130" i="1"/>
  <c r="G58" i="3"/>
  <c r="I292" i="1" s="1"/>
  <c r="G562" i="1"/>
  <c r="C616" i="1"/>
  <c r="D616" i="1"/>
  <c r="D23" i="1"/>
  <c r="C19" i="2" s="1"/>
  <c r="C832" i="1"/>
  <c r="H832" i="1"/>
  <c r="D184" i="1"/>
  <c r="H562" i="1"/>
  <c r="C76" i="1"/>
  <c r="D832" i="1"/>
  <c r="D562" i="1"/>
  <c r="G292" i="1"/>
  <c r="H238" i="1"/>
  <c r="H670" i="1"/>
  <c r="H454" i="1"/>
  <c r="H616" i="1"/>
  <c r="I76" i="1"/>
  <c r="I346" i="1"/>
  <c r="C778" i="1"/>
  <c r="G454" i="1"/>
  <c r="C562" i="1"/>
  <c r="C292" i="1"/>
  <c r="D670" i="1"/>
  <c r="D76" i="1"/>
  <c r="H724" i="1"/>
  <c r="H292" i="1"/>
  <c r="D238" i="1"/>
  <c r="G184" i="1"/>
  <c r="D346" i="1"/>
  <c r="G724" i="1"/>
  <c r="I616" i="1"/>
  <c r="J616" i="1" s="1"/>
  <c r="J636" i="1" s="1"/>
  <c r="C454" i="1"/>
  <c r="G23" i="1"/>
  <c r="F19" i="2" s="1"/>
  <c r="G400" i="1"/>
  <c r="D292" i="1"/>
  <c r="G670" i="1"/>
  <c r="D130" i="1"/>
  <c r="G346" i="1"/>
  <c r="D724" i="1"/>
  <c r="I184" i="1"/>
  <c r="J184" i="1" s="1"/>
  <c r="J204" i="1" s="1"/>
  <c r="I400" i="1"/>
  <c r="G238" i="1"/>
  <c r="C23" i="1"/>
  <c r="B19" i="2" s="1"/>
  <c r="C130" i="1"/>
  <c r="D454" i="1"/>
  <c r="C184" i="1"/>
  <c r="G508" i="1"/>
  <c r="C670" i="1"/>
  <c r="H778" i="1"/>
  <c r="H184" i="1"/>
  <c r="I778" i="1"/>
  <c r="J778" i="1" s="1"/>
  <c r="J798" i="1" s="1"/>
  <c r="I832" i="1"/>
  <c r="J832" i="1" s="1"/>
  <c r="J852" i="1" s="1"/>
  <c r="I23" i="1"/>
  <c r="D508" i="1"/>
  <c r="D400" i="1"/>
  <c r="C724" i="1"/>
  <c r="I724" i="1"/>
  <c r="I130" i="1" l="1"/>
  <c r="J130" i="1" s="1"/>
  <c r="J150" i="1" s="1"/>
  <c r="I238" i="1"/>
  <c r="J238" i="1" s="1"/>
  <c r="J258" i="1" s="1"/>
  <c r="I508" i="1"/>
  <c r="J508" i="1" s="1"/>
  <c r="J528" i="1" s="1"/>
  <c r="I670" i="1"/>
  <c r="J670" i="1" s="1"/>
  <c r="J690" i="1" s="1"/>
  <c r="Q26" i="49"/>
  <c r="I562" i="1"/>
  <c r="J562" i="1" s="1"/>
  <c r="J582" i="1" s="1"/>
  <c r="I454" i="1"/>
  <c r="J454" i="1" s="1"/>
  <c r="J474" i="1" s="1"/>
  <c r="J292" i="1"/>
  <c r="J312" i="1" s="1"/>
  <c r="J76" i="1"/>
  <c r="J96" i="1" s="1"/>
  <c r="J724" i="1"/>
  <c r="J744" i="1" s="1"/>
  <c r="J400" i="1"/>
  <c r="J420" i="1" s="1"/>
  <c r="J346" i="1"/>
  <c r="J366" i="1" s="1"/>
  <c r="H19" i="2"/>
  <c r="R19" i="2" s="1"/>
  <c r="R34" i="2" s="1"/>
  <c r="J23" i="1"/>
  <c r="J43" i="1" s="1"/>
</calcChain>
</file>

<file path=xl/sharedStrings.xml><?xml version="1.0" encoding="utf-8"?>
<sst xmlns="http://schemas.openxmlformats.org/spreadsheetml/2006/main" count="2229" uniqueCount="354">
  <si>
    <t xml:space="preserve">  </t>
  </si>
  <si>
    <t>Firm:</t>
  </si>
  <si>
    <t>Attention:</t>
  </si>
  <si>
    <t>Phone:</t>
  </si>
  <si>
    <t xml:space="preserve">Fax:      </t>
  </si>
  <si>
    <t>Letting Date</t>
  </si>
  <si>
    <t>Item Number</t>
  </si>
  <si>
    <t>County</t>
  </si>
  <si>
    <t>Contract Number</t>
  </si>
  <si>
    <t xml:space="preserve">Pay Item </t>
  </si>
  <si>
    <t xml:space="preserve">Unit   </t>
  </si>
  <si>
    <t>Total</t>
  </si>
  <si>
    <t>Number</t>
  </si>
  <si>
    <t>Description</t>
  </si>
  <si>
    <t>Units</t>
  </si>
  <si>
    <t>Quanitity</t>
  </si>
  <si>
    <t>Price</t>
  </si>
  <si>
    <t>Dollars</t>
  </si>
  <si>
    <t>TOTAL</t>
  </si>
  <si>
    <t xml:space="preserve"> </t>
  </si>
  <si>
    <t>MATERIAL</t>
  </si>
  <si>
    <t>BASIC</t>
  </si>
  <si>
    <t>LABOR</t>
  </si>
  <si>
    <t>OTHER</t>
  </si>
  <si>
    <t>COST</t>
  </si>
  <si>
    <t>FRINGE</t>
  </si>
  <si>
    <t>EQUIPMENT</t>
  </si>
  <si>
    <t>COSTS</t>
  </si>
  <si>
    <t>OVERHEAD</t>
  </si>
  <si>
    <t>PROFIT</t>
  </si>
  <si>
    <t>DOLLARS</t>
  </si>
  <si>
    <t>TOTAL ALL ITEMS</t>
  </si>
  <si>
    <t>WORKING CAPITAL NEEDED</t>
  </si>
  <si>
    <t>LETTING DATE</t>
  </si>
  <si>
    <t>CONTRACT NUMBER</t>
  </si>
  <si>
    <t>ITEM NUMBER</t>
  </si>
  <si>
    <t>PAY ITEM NUMBER</t>
  </si>
  <si>
    <t>COUNTY</t>
  </si>
  <si>
    <t>PAY ITEM NAME</t>
  </si>
  <si>
    <t>JOB ID/FILE NAME</t>
  </si>
  <si>
    <t>QUANTITY</t>
  </si>
  <si>
    <t>PERCENT</t>
  </si>
  <si>
    <t>UNITS</t>
  </si>
  <si>
    <t>FICA</t>
  </si>
  <si>
    <t>UNIT</t>
  </si>
  <si>
    <t>UNIT COST</t>
  </si>
  <si>
    <t>UNION</t>
  </si>
  <si>
    <t>MATERIAL COSTS</t>
  </si>
  <si>
    <t>NO. OF DAYS</t>
  </si>
  <si>
    <t>MANPOWER CLASS</t>
  </si>
  <si>
    <t>NUMBER</t>
  </si>
  <si>
    <t xml:space="preserve">   NEEDED</t>
  </si>
  <si>
    <t xml:space="preserve">      PER HOUR</t>
  </si>
  <si>
    <t xml:space="preserve">   NUMBER</t>
  </si>
  <si>
    <t xml:space="preserve"> NO. OF DAYS</t>
  </si>
  <si>
    <t>EQUIPMENT NEEDED</t>
  </si>
  <si>
    <t>EQUIPMENT COSTS</t>
  </si>
  <si>
    <t>OTHER MISC ITEMS</t>
  </si>
  <si>
    <t>MISC COSTS</t>
  </si>
  <si>
    <t>OTHER MISC COSTS</t>
  </si>
  <si>
    <t>TOTAL: ALL BASE COSTS</t>
  </si>
  <si>
    <t>OVERHEAD %</t>
  </si>
  <si>
    <t>TOTAL: BASE + OVERHEAD COSTS</t>
  </si>
  <si>
    <t>PROFIT %</t>
  </si>
  <si>
    <t>UNIT PRICE: TOTAL BASE COSTS</t>
  </si>
  <si>
    <t>COMMENTS</t>
  </si>
  <si>
    <t>LABOR COST TABLE</t>
  </si>
  <si>
    <t>FEDERAL UNEMPLOYMENT</t>
  </si>
  <si>
    <t>STATE UNEMPLOYMENT</t>
  </si>
  <si>
    <t>LIABILITY INSURANCE</t>
  </si>
  <si>
    <t xml:space="preserve">    ANNUAL FEE</t>
  </si>
  <si>
    <t xml:space="preserve">   COVERAGE AMOUNT</t>
  </si>
  <si>
    <t>WORKMAN'S COMP INS</t>
  </si>
  <si>
    <t xml:space="preserve">   FEE</t>
  </si>
  <si>
    <t>LABORER RATE - REG TIME</t>
  </si>
  <si>
    <t xml:space="preserve">     HEALTH/WELFARE</t>
  </si>
  <si>
    <t xml:space="preserve">     PENSION</t>
  </si>
  <si>
    <t xml:space="preserve">     VACATION</t>
  </si>
  <si>
    <t xml:space="preserve">     TRAINING</t>
  </si>
  <si>
    <t>FRINGES RATE - DOLLARS</t>
  </si>
  <si>
    <t xml:space="preserve">     OTHER 1</t>
  </si>
  <si>
    <t xml:space="preserve">     OTHER 2</t>
  </si>
  <si>
    <t xml:space="preserve">     OTHER 3</t>
  </si>
  <si>
    <t xml:space="preserve">     OTHER 4</t>
  </si>
  <si>
    <t>BASE RATE</t>
  </si>
  <si>
    <t xml:space="preserve">  PAY ITEM 1</t>
  </si>
  <si>
    <t>BID PROPOSAL</t>
  </si>
  <si>
    <t>PHONE</t>
  </si>
  <si>
    <t>FAX</t>
  </si>
  <si>
    <t xml:space="preserve">CONTACT </t>
  </si>
  <si>
    <t>Quantity</t>
  </si>
  <si>
    <t>* Workers compensation rates vary by company and occupation. You must contact your insurance agent and insert your own rates here.</t>
  </si>
  <si>
    <t>effective Federal rate 0.8%.</t>
  </si>
  <si>
    <t>6.2%. However, employers who have made all required payments to their state system in a full and timely manner receive a 5.4% “credit”, making the</t>
  </si>
  <si>
    <t>* Liability insurance rates vary by company and occupation. You must contact your insurance agent and insert your own rates here.</t>
  </si>
  <si>
    <t>BASE RATE + FRINGE</t>
  </si>
  <si>
    <t>LOADED HOURLY RATE</t>
  </si>
  <si>
    <t>LABOR RATES</t>
  </si>
  <si>
    <t>COMPANY ADDRESS 1:</t>
  </si>
  <si>
    <t>PHONE NUMBER:</t>
  </si>
  <si>
    <t>FAX NUMBER:</t>
  </si>
  <si>
    <t>OWNER OR CONTACT NAME:</t>
  </si>
  <si>
    <t>COMPANY NAME:</t>
  </si>
  <si>
    <t>CITY, STATE AND ZIP CODE:</t>
  </si>
  <si>
    <t>*Federal Unemployment Insurance is contributed by the employer on the first $7,000 paid to each worker in a calendar year. The Federal rate is</t>
  </si>
  <si>
    <t>TAXES/INSURANCE</t>
  </si>
  <si>
    <t>LOADED LABOR RATE CALCULATIONS</t>
  </si>
  <si>
    <t>LABOR CLASSIFICATION</t>
  </si>
  <si>
    <t>LABOR CATEGORY</t>
  </si>
  <si>
    <t>PREVAILING WAGE</t>
  </si>
  <si>
    <t>EMAIL:</t>
  </si>
  <si>
    <t>LOADED LABOR COSTS</t>
  </si>
  <si>
    <t xml:space="preserve">    LOADED LABOR CHARGES</t>
  </si>
  <si>
    <t>TOTAL: BASE + OVERHEAD COSTS + PROFIT</t>
  </si>
  <si>
    <t>TOTAL: PROFIT</t>
  </si>
  <si>
    <t>TOTAL: OVERHEAD COSTS</t>
  </si>
  <si>
    <t>UNIT PRICE: TOTAL BASE + OVERHEAD COSTS</t>
  </si>
  <si>
    <t>PER</t>
  </si>
  <si>
    <t>UNIT PRICE: TOTAL ALL COSTS (BASE + OVERHEAD + PROFIT):</t>
  </si>
  <si>
    <t xml:space="preserve">  PAY ITEM 2</t>
  </si>
  <si>
    <t>NAME</t>
  </si>
  <si>
    <t>QTY</t>
  </si>
  <si>
    <t xml:space="preserve">  PAY ITEM 3</t>
  </si>
  <si>
    <t xml:space="preserve">  PAY ITEM 4</t>
  </si>
  <si>
    <t xml:space="preserve">  PAY ITEM 5</t>
  </si>
  <si>
    <t xml:space="preserve">  PAY ITEM 6</t>
  </si>
  <si>
    <t xml:space="preserve">  PAY ITEM 7</t>
  </si>
  <si>
    <t xml:space="preserve">  PAY ITEM 8</t>
  </si>
  <si>
    <t xml:space="preserve">  PAY ITEM 9</t>
  </si>
  <si>
    <t xml:space="preserve">  PAY ITEM 10</t>
  </si>
  <si>
    <t xml:space="preserve">  PAY ITEM 11</t>
  </si>
  <si>
    <t xml:space="preserve">  PAY ITEM 12</t>
  </si>
  <si>
    <t xml:space="preserve">  PAY ITEM 13</t>
  </si>
  <si>
    <t xml:space="preserve">  PAY ITEM 14</t>
  </si>
  <si>
    <t xml:space="preserve">  PAY ITEM 15</t>
  </si>
  <si>
    <t xml:space="preserve">  PAY ITEM 16</t>
  </si>
  <si>
    <t xml:space="preserve">  PAY ITEM 17</t>
  </si>
  <si>
    <t xml:space="preserve">  PAY ITEM 18</t>
  </si>
  <si>
    <t xml:space="preserve">  PAY ITEM 19</t>
  </si>
  <si>
    <t xml:space="preserve">  PAY ITEM 20</t>
  </si>
  <si>
    <t>ITEM</t>
  </si>
  <si>
    <t>ENTER INFORMATION ONLY WHERE THE BLUE TEXT APPEARS</t>
  </si>
  <si>
    <t>Income:</t>
  </si>
  <si>
    <t>Construction Income</t>
  </si>
  <si>
    <t>Hauling</t>
  </si>
  <si>
    <t>Overhead Application:</t>
  </si>
  <si>
    <t>Concrete</t>
  </si>
  <si>
    <t>Asphalt</t>
  </si>
  <si>
    <t>Option 1.)</t>
  </si>
  <si>
    <t>Percentage of Sales -</t>
  </si>
  <si>
    <t>Total Construction Income</t>
  </si>
  <si>
    <t>Net income equals 6% of gross profit based on $4.25 mill of sales</t>
  </si>
  <si>
    <t>Material Sales</t>
  </si>
  <si>
    <t xml:space="preserve">Calculate cost for project, </t>
  </si>
  <si>
    <t>then add % for overhead, and a % for profit</t>
  </si>
  <si>
    <t>Aggregate</t>
  </si>
  <si>
    <t>Option 2.)</t>
  </si>
  <si>
    <t>Cost per Hour -</t>
  </si>
  <si>
    <t>Total Material Sales</t>
  </si>
  <si>
    <t>Wages would indicate 40 employees</t>
  </si>
  <si>
    <t>Each employee works 2,000 hours</t>
  </si>
  <si>
    <t>Total Income</t>
  </si>
  <si>
    <t>Total Direct Labor Hours equals 80,000</t>
  </si>
  <si>
    <t>General and Administrative costs $883,000</t>
  </si>
  <si>
    <t>Cost of Goods Sold</t>
  </si>
  <si>
    <t>General and Administrative costs $11.04 per hour</t>
  </si>
  <si>
    <t xml:space="preserve">Figure hours for the job, </t>
  </si>
  <si>
    <t>Wages</t>
  </si>
  <si>
    <t>then add $11.04 per hour for overhead</t>
  </si>
  <si>
    <t>Payroll Taxes</t>
  </si>
  <si>
    <t>Employee Benefits</t>
  </si>
  <si>
    <t>Insurance</t>
  </si>
  <si>
    <t>Materials</t>
  </si>
  <si>
    <t>Rent</t>
  </si>
  <si>
    <t>Contract Labor</t>
  </si>
  <si>
    <t>Total Cost of Goods Sold</t>
  </si>
  <si>
    <t>Gross Profit</t>
  </si>
  <si>
    <t>Advertising</t>
  </si>
  <si>
    <t>Overhead Expenses</t>
  </si>
  <si>
    <t>Auto</t>
  </si>
  <si>
    <t>Charitable Contributions</t>
  </si>
  <si>
    <t>Depreciation</t>
  </si>
  <si>
    <t>Dues and Subscriptions</t>
  </si>
  <si>
    <t>Interest</t>
  </si>
  <si>
    <t>Licenses and Permits</t>
  </si>
  <si>
    <t>Office Supplies</t>
  </si>
  <si>
    <t>Professional Fees</t>
  </si>
  <si>
    <t>Repairs</t>
  </si>
  <si>
    <t>Tools</t>
  </si>
  <si>
    <t>Travel</t>
  </si>
  <si>
    <t>Utilities</t>
  </si>
  <si>
    <t>Wages (administrative)</t>
  </si>
  <si>
    <t>Net Income</t>
  </si>
  <si>
    <t>General and Administrative (Overhead Costs)</t>
  </si>
  <si>
    <t>Total Overhead Costs</t>
  </si>
  <si>
    <t xml:space="preserve">Overhead Costs/Total Costs of Goods Sold = </t>
  </si>
  <si>
    <t>overhead rate</t>
  </si>
  <si>
    <t>OVERHEAD CALCULATION EXAMPLE</t>
  </si>
  <si>
    <t>Overhead equals 28% of the Total Cost of Goods Sold</t>
  </si>
  <si>
    <t>HRS IN WORKDAY (NOTE: ASSUMES OVERTIME &gt; 8HRS)</t>
  </si>
  <si>
    <t>Subcontractor Registration Number</t>
  </si>
  <si>
    <t>     </t>
  </si>
  <si>
    <t>Letting</t>
  </si>
  <si>
    <t>Participation Statement</t>
  </si>
  <si>
    <t>Item No.</t>
  </si>
  <si>
    <t>(1)  Instructions</t>
  </si>
  <si>
    <t>(2)  Work</t>
  </si>
  <si>
    <t>Unit Price</t>
  </si>
  <si>
    <t>Title</t>
  </si>
  <si>
    <t>Date</t>
  </si>
  <si>
    <t>Contact Person</t>
  </si>
  <si>
    <t>Phone</t>
  </si>
  <si>
    <t>Firm Name</t>
  </si>
  <si>
    <t>Address</t>
  </si>
  <si>
    <t>City/State/Zip</t>
  </si>
  <si>
    <t>E</t>
  </si>
  <si>
    <t>WC</t>
  </si>
  <si>
    <t>TITLE:</t>
  </si>
  <si>
    <t>SUBCONTRACTOR REGISTRATION NUMBER:</t>
  </si>
  <si>
    <t>THE BOXES WITH BLUE TEXT ON THIS PAGE ARE EXAMPLE VALUES ONLY. REPLACE THIS TEXT WITH VALUES APPLICABLE TO YOUR PAY ITEM.</t>
  </si>
  <si>
    <t>DO NOT CHANGE TEXT IN BLACK LETTERS - THESE VALUES ARE SELF CALCULATING BASED ON THE INFORMATION YOU ENTERED.</t>
  </si>
  <si>
    <t>COMPLETE THE "LABOR COSTS" WORKSHEET NEXT. THE "LOADED LABOR RATES" WORKSHEET WILL BE POPULATED AUTOMATICALLY BASED ON YOUR ENTRIES IN THE "LABOR COSTS" WORKSHEET.</t>
  </si>
  <si>
    <t>COMPLETE THE REMAINING "PIN" WORKSHEETS AS APPLICABLE TO YOUR PROJECT. NOTE THAT SOME OF THE INFORMATION HAS ALREADY BEEN FILLED IN BASED ON YOUR ENTRIES IN "PIN 1."</t>
  </si>
  <si>
    <t>SUBCONTRACTOR SIGNATURE</t>
  </si>
  <si>
    <t>PRIME CONTRACTOR SIGNATURE</t>
  </si>
  <si>
    <t>Letting Date:</t>
  </si>
  <si>
    <t>Item Number:</t>
  </si>
  <si>
    <t>Contract Number:</t>
  </si>
  <si>
    <t>County:</t>
  </si>
  <si>
    <t>ENTER NOTES FOR BID PROPOSAL ON FIRST FORM ONLY. SUBSEQUENT FORMS WILL AUTO-POPULATE.</t>
  </si>
  <si>
    <t xml:space="preserve"> ENTER NOTES HERE</t>
  </si>
  <si>
    <t>COMPLETE THE "PROPOSERS CONTACT INFO" WORKSHEET FIRST. THIS INFORMATION WILL POULATE THE "SBE 2025 FORM" WORKSHEET AND THE "PROPOSAL FORM" WORKSHEET.</t>
  </si>
  <si>
    <t>COMPLETE "PIN 1" WORKSHEET. "PIN" STANDS FOR "PAY ITEM NUMBER." INFORMATION FROM THE "PIN 1" WORKSHEET WILL BE TRANSFERRED TO THE REMAINING "PIN" WORKSHEETS. BE SURE TO ENTER YOUR OVERHEAD PERCENTAGE AND PROFIT PERCENTAGE AT THE BOTTOMOF THE WORKSHEET.</t>
  </si>
  <si>
    <t>ENTER THE PRIME CONTRACTOR CONTACT INFORMATION AND ANY NOTES YOU MAY HAVE ON THE "PROPOSAL FORM" WORKSHEET. THE REST OF THE WORKSHEET WILL BE POPULATED BASED ON YOUR ENTRIES IN THE "PIN" WORKSHEETS.</t>
  </si>
  <si>
    <t>ENTER NOTES REGARDING ANY PARTIAL PAYMENT ITEMS ON THE APPLICABLE SHEET</t>
  </si>
  <si>
    <t>TITLE</t>
  </si>
  <si>
    <t>COMPANY NAME</t>
  </si>
  <si>
    <t>CONTACT NAME</t>
  </si>
  <si>
    <t>ADDRESS</t>
  </si>
  <si>
    <t>CITY, STATE, ZIP</t>
  </si>
  <si>
    <t>E-MAIL ADDRESS</t>
  </si>
  <si>
    <t>SRN</t>
  </si>
  <si>
    <t>** ENTER THE CONTACT INFORMATION FOR YOUR COMPANY ON THIS FORM</t>
  </si>
  <si>
    <t>** IF THE CONTACT CATEGORY DOES NOT APPLY TO YOUR COMPANY LEAVE THE SPACE BLANK.</t>
  </si>
  <si>
    <t>HOURLY LABOR RATE WORKSHEET</t>
  </si>
  <si>
    <t>TRADE:</t>
  </si>
  <si>
    <t>CLASSIFICATION:</t>
  </si>
  <si>
    <t>Item</t>
  </si>
  <si>
    <t>% Rate</t>
  </si>
  <si>
    <t>Regular Time</t>
  </si>
  <si>
    <t>Overtime</t>
  </si>
  <si>
    <t>Double Time</t>
  </si>
  <si>
    <t>Notes</t>
  </si>
  <si>
    <t>Base Labor Rate</t>
  </si>
  <si>
    <t>Use verified certified payroll</t>
  </si>
  <si>
    <t>Benefit         Paid</t>
  </si>
  <si>
    <t>Benefit Provided</t>
  </si>
  <si>
    <t xml:space="preserve">Fringe Benefits: </t>
  </si>
  <si>
    <t>(put X in appropriate box)</t>
  </si>
  <si>
    <t>x</t>
  </si>
  <si>
    <t xml:space="preserve">  Other</t>
  </si>
  <si>
    <t xml:space="preserve">  Fringe Benefits Subtotal</t>
  </si>
  <si>
    <r>
      <t>Total Hourly Rate</t>
    </r>
    <r>
      <rPr>
        <sz val="10"/>
        <rFont val="Arial Narrow"/>
        <family val="2"/>
      </rPr>
      <t xml:space="preserve"> </t>
    </r>
  </si>
  <si>
    <t>= Base Labor Rate + Benefits Paid + Benefits Provided</t>
  </si>
  <si>
    <r>
      <t>Total Paid Hourly Rate</t>
    </r>
    <r>
      <rPr>
        <sz val="9"/>
        <rFont val="Arial Narrow"/>
        <family val="2"/>
      </rPr>
      <t xml:space="preserve"> </t>
    </r>
  </si>
  <si>
    <t>= Base Labor Rate + Benefits Paid</t>
  </si>
  <si>
    <t xml:space="preserve">  FICA</t>
  </si>
  <si>
    <t xml:space="preserve">  Federal Unemployment</t>
  </si>
  <si>
    <t>= Amount Contractor paid to employee</t>
  </si>
  <si>
    <t>LETTING DATE:</t>
  </si>
  <si>
    <t>COUNTY:</t>
  </si>
  <si>
    <t>CONTRACT NUMBER:</t>
  </si>
  <si>
    <t>CLIENT/PROJECT INFORMATION</t>
  </si>
  <si>
    <t xml:space="preserve">** ENTER THE CLIENT/PROJECT INFORMATION </t>
  </si>
  <si>
    <t>RATE PER DAY</t>
  </si>
  <si>
    <t>ITEM NUMBER:</t>
  </si>
  <si>
    <t>1.) HIGHLIGHT WHERE YOU WANT TO INSERT A PICTURE (LOGO)
2.)ON THE INSERT TAB, CLICK PICTURE
3.) LOCATE PICTURE (LOGO) AND CLICK INSERT</t>
  </si>
  <si>
    <t>Pay Item Description</t>
  </si>
  <si>
    <t>Sample</t>
  </si>
  <si>
    <t xml:space="preserve"> Wage Rate</t>
  </si>
  <si>
    <t xml:space="preserve">  Pension </t>
  </si>
  <si>
    <t xml:space="preserve">  Health/Welfare </t>
  </si>
  <si>
    <t xml:space="preserve">  Training/Certification </t>
  </si>
  <si>
    <t xml:space="preserve">  Vacation/Holiday </t>
  </si>
  <si>
    <t xml:space="preserve">Burden: Taxes &amp; Insurance </t>
  </si>
  <si>
    <t xml:space="preserve">  State  Unemployment</t>
  </si>
  <si>
    <t xml:space="preserve">  Workers Compensation </t>
  </si>
  <si>
    <t xml:space="preserve">  Liability Ins. Premium</t>
  </si>
  <si>
    <t xml:space="preserve">  Other </t>
  </si>
  <si>
    <t>LOADED HOURLY RATE (Total Hourly Rate + Burden)</t>
  </si>
  <si>
    <t xml:space="preserve"> Burden Subtotal</t>
  </si>
  <si>
    <t>National Unions</t>
  </si>
  <si>
    <t>PRIME CONTRACTOR NAME</t>
  </si>
  <si>
    <t>** ENTER PRIME CONTRACTOR INFORMATION ABOVE. THE BID PROPOSAL FORMS SELF POPULATE WITH INFORMATION ENTERED.</t>
  </si>
  <si>
    <t>LABORER</t>
  </si>
  <si>
    <t>CONTACT INFORMATION</t>
  </si>
  <si>
    <t>Requires User Input</t>
  </si>
  <si>
    <t>-</t>
  </si>
  <si>
    <t>Calculates Automatically</t>
  </si>
  <si>
    <t>1 - Select Trade &amp; Classification</t>
  </si>
  <si>
    <t xml:space="preserve">2 - Select an Hourly Rate </t>
  </si>
  <si>
    <t>3 - Place an "X" in each box that applies for fringe benefits provided</t>
  </si>
  <si>
    <t>4 - Adjust fringe benefits dollar amounts accordingly</t>
  </si>
  <si>
    <t>5 - If applicable, include a percentage for worker compensation, liability insurance and other</t>
  </si>
  <si>
    <t xml:space="preserve">DO NOT ENTER ANY INFORMATION ON THIS PAGE. </t>
  </si>
  <si>
    <t>NOTE:  ** ALL INFORMATION SHOULD BE ENTERED WITH THE "CAPS LOCK" ON **</t>
  </si>
  <si>
    <t xml:space="preserve">This is optional.  If you have a company Job ID </t>
  </si>
  <si>
    <t>for your projects you can enter it here.</t>
  </si>
  <si>
    <t>JOB ID</t>
  </si>
  <si>
    <t>This form must be completed for each disadvantaged business participating in the Utilization Plan.  This form  shall be submitted in accordance with the special provision and will be attached to the Utilization Plan form.  If additional space is needed complete an additional form for the firm.  Trucking participation items; descriptionmust list what is anticipated towards goal credit.</t>
  </si>
  <si>
    <t>Pay Item     No.</t>
  </si>
  <si>
    <t xml:space="preserve">DBE Participation Statement     </t>
  </si>
  <si>
    <t xml:space="preserve">Contract </t>
  </si>
  <si>
    <t xml:space="preserve">Please indicate:       </t>
  </si>
  <si>
    <t>J/V</t>
  </si>
  <si>
    <t>Manufacturer</t>
  </si>
  <si>
    <t>Supplier (60%)</t>
  </si>
  <si>
    <t>Trucking</t>
  </si>
  <si>
    <r>
      <rPr>
        <sz val="11"/>
        <rFont val="Arial"/>
        <family val="2"/>
      </rPr>
      <t>Description</t>
    </r>
    <r>
      <rPr>
        <sz val="10"/>
        <rFont val="Arial"/>
        <family val="2"/>
      </rPr>
      <t xml:space="preserve"> </t>
    </r>
    <r>
      <rPr>
        <sz val="9.5"/>
        <rFont val="Arial"/>
        <family val="2"/>
      </rPr>
      <t>(Anticipated items for trucking)*</t>
    </r>
  </si>
  <si>
    <t>Signature for Contractor __ 1st Tier __ 2nd Tier</t>
  </si>
  <si>
    <t>Signature for DBE Firm ___ 1st Tier ___ 2Nd Tier</t>
  </si>
  <si>
    <t>Email Address</t>
  </si>
  <si>
    <r>
      <t xml:space="preserve">The Department of Transportation is requesting disclosure of information that is necessary to accomplish the statutory purpose as outlined under the state and federal law.  Disclosure of this information is </t>
    </r>
    <r>
      <rPr>
        <b/>
        <sz val="6.5"/>
        <rFont val="Arial"/>
        <family val="2"/>
      </rPr>
      <t>REQUIRED</t>
    </r>
    <r>
      <rPr>
        <sz val="6.5"/>
        <rFont val="Arial"/>
        <family val="2"/>
      </rPr>
      <t>.  Failure to provide any information will result in the contract not being awarded.  This form has been approved by the State Forms Management Center.</t>
    </r>
  </si>
  <si>
    <t>(4)  Commitment                                                                                                                                                                                                                                            When a DBE is to be a second-tier suncontractor, or if the first-tier DBE subcontractor is going to be subcontracting a portion of its subcontract, it must be clearly indicated on the DBE Participation Statement, and the details of teh transactin fully explained.</t>
  </si>
  <si>
    <t>In the event a DBE suncontractor second-tiers a portion of its subcontract to one or more subcontractors during the work of a contract, the prime must submit a DBE Participation Statement, with the details of the transaction(s) fully explained.</t>
  </si>
  <si>
    <t>Enter Description</t>
  </si>
  <si>
    <r>
      <t>The undersigned certify that the information included herin is true and correct, and that the DBE firm listed below has agreed to perform a commercially useful function in the work of the contract items(s) listed above and to execute a contract with the prime contractor or 1</t>
    </r>
    <r>
      <rPr>
        <vertAlign val="superscript"/>
        <sz val="11.5"/>
        <color theme="1"/>
        <rFont val="Arial"/>
        <family val="2"/>
      </rPr>
      <t>st</t>
    </r>
    <r>
      <rPr>
        <sz val="11.5"/>
        <color theme="1"/>
        <rFont val="Arial"/>
        <family val="2"/>
      </rPr>
      <t xml:space="preserve"> Tier suncontractor.  The undersigned further understand that no changes to this statement may be made without prior approval from the Department's Bureau of Small Business Enterprises and that complete and accurate information regarding actual work performed on this project and the payment therfore must be provided to the Department.</t>
    </r>
  </si>
  <si>
    <t>(3)  Partial Payment Items (For any of the above items which are partial pay items)                                                                                                                                          Description must be sufficient to determine a Commercially Useful Function, specifically describe the work and subcontract dollar amount:                                                           *Applies to trucking only</t>
  </si>
  <si>
    <t>TYPE OF CONTRACT ARRANGEMENT</t>
  </si>
  <si>
    <t>J/V  :</t>
  </si>
  <si>
    <t>MANUFACTURER  :</t>
  </si>
  <si>
    <t>SUPPLIER (60%)  :</t>
  </si>
  <si>
    <t>SUBCONTRACTOR  :</t>
  </si>
  <si>
    <t>TRUCKING  :</t>
  </si>
  <si>
    <t>THE APPROPRIATE CATEGORY.</t>
  </si>
  <si>
    <t xml:space="preserve">                Subcontractor        </t>
  </si>
  <si>
    <t>NO</t>
  </si>
  <si>
    <r>
      <t>** CHANGE THE "</t>
    </r>
    <r>
      <rPr>
        <b/>
        <sz val="12"/>
        <color rgb="FF0000CC"/>
        <rFont val="Calibri"/>
        <family val="2"/>
        <scheme val="minor"/>
      </rPr>
      <t>NO</t>
    </r>
    <r>
      <rPr>
        <sz val="12"/>
        <color rgb="FFFF0000"/>
        <rFont val="Calibri"/>
        <family val="2"/>
        <scheme val="minor"/>
      </rPr>
      <t>" TO A "</t>
    </r>
    <r>
      <rPr>
        <b/>
        <sz val="12"/>
        <color rgb="FF0000CC"/>
        <rFont val="Calibri"/>
        <family val="2"/>
        <scheme val="minor"/>
      </rPr>
      <t>YES</t>
    </r>
    <r>
      <rPr>
        <sz val="12"/>
        <color rgb="FFFF0000"/>
        <rFont val="Calibri"/>
        <family val="2"/>
        <scheme val="minor"/>
      </rPr>
      <t xml:space="preserve">" NEXT TO </t>
    </r>
  </si>
  <si>
    <t xml:space="preserve">               Subcontractor       </t>
  </si>
  <si>
    <t>Enter Description If Required</t>
  </si>
  <si>
    <t>** EXCEPT FOR SIGNATURE AND CHECKING 1st OR 2nd TIER DBE **</t>
  </si>
  <si>
    <t xml:space="preserve">THIS SHEET WILL BE AUTOMATICALLY POPULATED BASED ON THE PIN'S COMPLETED AND YOUR OWN CONTACT INFORMATION, </t>
  </si>
  <si>
    <t xml:space="preserve">IDOT REQUIRES ADDITIONAL SHEETS IF ALL PAY ITEMS DO NOT FIT ON ONE. ADDITIONAL SHEETS WILL BE GENERATED </t>
  </si>
  <si>
    <t>AUTOMATICALLY BASED ON THE NUMBER OF PAY ITEMS CREATED IN THE 'PIN' WORKSHEETS</t>
  </si>
  <si>
    <t>2)</t>
  </si>
  <si>
    <t>3)</t>
  </si>
  <si>
    <t>1)</t>
  </si>
  <si>
    <t>** TEXT IN RED THROUGHOUT THIS SPREADSHEET IS INFORMATIONAL **</t>
  </si>
  <si>
    <t>** AREAS SHADED IN A LIGHT GRAY AND/OR WHERE THE TEXT IS IN BLUE THROUGHOUT THIS SPREADSHEET INDICATES AREA WHERE INFORMATION IS TO BE ENTERED **</t>
  </si>
  <si>
    <t>** TEXT IN BLACK THROUGHOUT THIS SPREADSHEET SHOULD NOT BE CHANGED. THESE ITEMS ARE EITHER SELF-CALCULATING BASED ON INFORMATION YOU ENTERED ELSEWHERE OR ARE LABELS FOR INFORMATION WITHIN THE SPREADSHEET **</t>
  </si>
  <si>
    <r>
      <rPr>
        <sz val="16"/>
        <rFont val="Calibri"/>
        <family val="2"/>
        <scheme val="minor"/>
      </rPr>
      <t xml:space="preserve">Current Rev. Date: </t>
    </r>
    <r>
      <rPr>
        <b/>
        <sz val="16"/>
        <rFont val="Calibri"/>
        <family val="2"/>
      </rPr>
      <t>04.04.2019</t>
    </r>
  </si>
  <si>
    <r>
      <t xml:space="preserve">THE "SAMPLE OVERHEAD" WORKSHEET IS AN EXAMPLE OF THINGS THAT MAY BE INCLUDED IN YOUR OVERHEAD COSTS. FOR THE PURPOSES OF THIS SPREADSHEET YOU OVERHEAD COSTS </t>
    </r>
    <r>
      <rPr>
        <b/>
        <u/>
        <sz val="16"/>
        <rFont val="Calibri"/>
        <family val="2"/>
      </rPr>
      <t>MUST</t>
    </r>
    <r>
      <rPr>
        <b/>
        <sz val="16"/>
        <rFont val="Calibri"/>
        <family val="2"/>
      </rPr>
      <t xml:space="preserve"> BE CALCULATED AS A PERCENTAGE OF YOUR DIRECT COSTS TO COMPLETE THE WORK. IN OTHER WORDS, FOR EVERY $1 SPENT TO PERFORM THE WORK, YOU BEAR $</t>
    </r>
    <r>
      <rPr>
        <b/>
        <u/>
        <sz val="16"/>
        <rFont val="Calibri"/>
        <family val="2"/>
      </rPr>
      <t xml:space="preserve"> X </t>
    </r>
    <r>
      <rPr>
        <b/>
        <sz val="16"/>
        <rFont val="Calibri"/>
        <family val="2"/>
      </rPr>
      <t xml:space="preserve"> OF OVERHEAD. THIS WILL BE A PERCENTAGE OF YOUR DIRECT COSTS. YOUR OVERHEAD PERCENTAGE WILL BE ENTERED DIRECTLY IN THE 'PIN 1' WORKSHEET.</t>
    </r>
  </si>
  <si>
    <t>ORDER FOR COMPLETING SPREADSHEET:</t>
  </si>
  <si>
    <t>STEPS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</si>
</sst>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7" formatCode="&quot;$&quot;#,##0.00_);\(&quot;$&quot;#,##0.00\)"/>
    <numFmt numFmtId="44" formatCode="_(&quot;$&quot;* #,##0.00_);_(&quot;$&quot;* \(#,##0.00\);_(&quot;$&quot;* &quot;-&quot;??_);_(@_)"/>
    <numFmt numFmtId="43" formatCode="_(* #,##0.00_);_(* \(#,##0.00\);_(* &quot;-&quot;??_);_(@_)"/>
    <numFmt numFmtId="164" formatCode="0_)"/>
    <numFmt numFmtId="165" formatCode="dd\-mmm\-yy_)"/>
    <numFmt numFmtId="166" formatCode="hh:mm\ AM/PM_)"/>
    <numFmt numFmtId="167" formatCode="0.00000_)"/>
    <numFmt numFmtId="168" formatCode="0.0000_)"/>
    <numFmt numFmtId="169" formatCode="0.00_)"/>
    <numFmt numFmtId="170" formatCode=";;;"/>
    <numFmt numFmtId="171" formatCode="&quot;$&quot;#,##0.00"/>
    <numFmt numFmtId="172" formatCode="_(&quot;$&quot;* #,##0_);_(&quot;$&quot;* \(#,##0\);_(&quot;$&quot;* &quot;-&quot;??_);_(@_)"/>
    <numFmt numFmtId="173" formatCode="_(* #,##0_);_(* \(#,##0\);_(* &quot;-&quot;??_);_(@_)"/>
    <numFmt numFmtId="174" formatCode="[$-409]mmmm\ d\,\ yyyy;@"/>
    <numFmt numFmtId="175" formatCode="[$-F400]h:mm:ss\ AM/PM"/>
    <numFmt numFmtId="176" formatCode="0.0000"/>
    <numFmt numFmtId="177" formatCode="m/d/yy;@"/>
    <numFmt numFmtId="178" formatCode="[&lt;=9999999]###\-####;\(###\)\ ###\-####"/>
  </numFmts>
  <fonts count="75" x14ac:knownFonts="1">
    <font>
      <sz val="12"/>
      <name val="Arial"/>
    </font>
    <font>
      <sz val="12"/>
      <name val="Arial"/>
      <family val="2"/>
    </font>
    <font>
      <b/>
      <sz val="14"/>
      <name val="Arial"/>
      <family val="2"/>
    </font>
    <font>
      <b/>
      <sz val="12"/>
      <name val="Arial"/>
      <family val="2"/>
    </font>
    <font>
      <sz val="12"/>
      <name val="Arial"/>
      <family val="2"/>
    </font>
    <font>
      <sz val="10"/>
      <name val="Times New Roman"/>
      <family val="1"/>
    </font>
    <font>
      <sz val="10"/>
      <name val="Arial"/>
      <family val="2"/>
    </font>
    <font>
      <b/>
      <sz val="10"/>
      <name val="Arial"/>
      <family val="2"/>
    </font>
    <font>
      <sz val="8"/>
      <name val="Arial"/>
      <family val="2"/>
    </font>
    <font>
      <sz val="6"/>
      <name val="Arial"/>
      <family val="2"/>
    </font>
    <font>
      <b/>
      <sz val="10"/>
      <name val="Arial Narrow"/>
      <family val="2"/>
    </font>
    <font>
      <sz val="10"/>
      <name val="Arial Narrow"/>
      <family val="2"/>
    </font>
    <font>
      <b/>
      <sz val="14"/>
      <name val="Arial Narrow"/>
      <family val="2"/>
    </font>
    <font>
      <i/>
      <sz val="10"/>
      <name val="Arial Narrow"/>
      <family val="2"/>
    </font>
    <font>
      <sz val="11"/>
      <name val="Arial Narrow"/>
      <family val="2"/>
    </font>
    <font>
      <i/>
      <sz val="9"/>
      <name val="Arial Narrow"/>
      <family val="2"/>
    </font>
    <font>
      <sz val="8"/>
      <name val="Arial Narrow"/>
      <family val="2"/>
    </font>
    <font>
      <sz val="9"/>
      <name val="Arial Narrow"/>
      <family val="2"/>
    </font>
    <font>
      <b/>
      <sz val="11"/>
      <name val="Arial Narrow"/>
      <family val="2"/>
    </font>
    <font>
      <u/>
      <sz val="12"/>
      <color theme="10"/>
      <name val="Arial"/>
      <family val="2"/>
    </font>
    <font>
      <sz val="11"/>
      <color theme="1"/>
      <name val="Calibri"/>
      <family val="2"/>
      <scheme val="minor"/>
    </font>
    <font>
      <b/>
      <sz val="12"/>
      <name val="Calibri"/>
      <family val="2"/>
      <scheme val="minor"/>
    </font>
    <font>
      <sz val="12"/>
      <name val="Calibri"/>
      <family val="2"/>
      <scheme val="minor"/>
    </font>
    <font>
      <sz val="12"/>
      <color indexed="10"/>
      <name val="Calibri"/>
      <family val="2"/>
      <scheme val="minor"/>
    </font>
    <font>
      <sz val="12"/>
      <color indexed="12"/>
      <name val="Calibri"/>
      <family val="2"/>
      <scheme val="minor"/>
    </font>
    <font>
      <sz val="10"/>
      <color indexed="12"/>
      <name val="Calibri"/>
      <family val="2"/>
      <scheme val="minor"/>
    </font>
    <font>
      <sz val="12"/>
      <color rgb="FFFF0000"/>
      <name val="Calibri"/>
      <family val="2"/>
      <scheme val="minor"/>
    </font>
    <font>
      <b/>
      <sz val="12"/>
      <color indexed="12"/>
      <name val="Calibri"/>
      <family val="2"/>
      <scheme val="minor"/>
    </font>
    <font>
      <sz val="12"/>
      <color indexed="45"/>
      <name val="Calibri"/>
      <family val="2"/>
      <scheme val="minor"/>
    </font>
    <font>
      <b/>
      <sz val="16"/>
      <color indexed="10"/>
      <name val="Calibri"/>
      <family val="2"/>
      <scheme val="minor"/>
    </font>
    <font>
      <sz val="10"/>
      <name val="Calibri"/>
      <family val="2"/>
      <scheme val="minor"/>
    </font>
    <font>
      <sz val="12"/>
      <color rgb="FFFF0000"/>
      <name val="Arial"/>
      <family val="2"/>
    </font>
    <font>
      <b/>
      <u/>
      <sz val="12"/>
      <name val="Calibri"/>
      <family val="2"/>
      <scheme val="minor"/>
    </font>
    <font>
      <b/>
      <sz val="16"/>
      <color indexed="12"/>
      <name val="Calibri"/>
      <family val="2"/>
      <scheme val="minor"/>
    </font>
    <font>
      <b/>
      <sz val="14"/>
      <color rgb="FFFF0000"/>
      <name val="Calibri"/>
      <family val="2"/>
      <scheme val="minor"/>
    </font>
    <font>
      <sz val="11"/>
      <color rgb="FFFF0000"/>
      <name val="Calibri"/>
      <family val="2"/>
      <scheme val="minor"/>
    </font>
    <font>
      <sz val="14.4"/>
      <color rgb="FF454545"/>
      <name val="Arial"/>
      <family val="2"/>
    </font>
    <font>
      <sz val="10"/>
      <color rgb="FF000000"/>
      <name val="Arial Narrow"/>
      <family val="2"/>
    </font>
    <font>
      <sz val="16"/>
      <color rgb="FFFF0000"/>
      <name val="Arial Narrow"/>
      <family val="2"/>
    </font>
    <font>
      <u/>
      <sz val="12"/>
      <color theme="10"/>
      <name val="Calibri"/>
      <family val="2"/>
      <scheme val="minor"/>
    </font>
    <font>
      <b/>
      <u/>
      <sz val="28"/>
      <name val="Calibri"/>
      <family val="2"/>
      <scheme val="minor"/>
    </font>
    <font>
      <b/>
      <sz val="18"/>
      <name val="Calibri"/>
      <family val="2"/>
      <scheme val="minor"/>
    </font>
    <font>
      <sz val="9"/>
      <name val="Arial"/>
      <family val="2"/>
    </font>
    <font>
      <sz val="9.5"/>
      <name val="Arial"/>
      <family val="2"/>
    </font>
    <font>
      <sz val="11"/>
      <name val="Arial"/>
      <family val="2"/>
    </font>
    <font>
      <sz val="14"/>
      <name val="Arial"/>
      <family val="2"/>
    </font>
    <font>
      <sz val="11"/>
      <name val="Calibri"/>
      <family val="2"/>
      <scheme val="minor"/>
    </font>
    <font>
      <sz val="9.5"/>
      <color theme="1"/>
      <name val="Calibri"/>
      <family val="2"/>
      <scheme val="minor"/>
    </font>
    <font>
      <sz val="9"/>
      <color theme="1"/>
      <name val="Calibri"/>
      <family val="2"/>
      <scheme val="minor"/>
    </font>
    <font>
      <b/>
      <sz val="9"/>
      <name val="Arial"/>
      <family val="2"/>
    </font>
    <font>
      <sz val="10"/>
      <color theme="1"/>
      <name val="Calibri"/>
      <family val="2"/>
      <scheme val="minor"/>
    </font>
    <font>
      <sz val="11.4"/>
      <name val="Arial"/>
      <family val="2"/>
    </font>
    <font>
      <sz val="11.4"/>
      <color theme="1"/>
      <name val="Calibri"/>
      <family val="2"/>
      <scheme val="minor"/>
    </font>
    <font>
      <sz val="11.5"/>
      <color theme="1"/>
      <name val="Arial"/>
      <family val="2"/>
    </font>
    <font>
      <vertAlign val="superscript"/>
      <sz val="11.5"/>
      <color theme="1"/>
      <name val="Arial"/>
      <family val="2"/>
    </font>
    <font>
      <sz val="8"/>
      <color theme="1"/>
      <name val="Arial"/>
      <family val="2"/>
    </font>
    <font>
      <b/>
      <sz val="8"/>
      <name val="Arial"/>
      <family val="2"/>
    </font>
    <font>
      <sz val="6.5"/>
      <name val="Arial"/>
      <family val="2"/>
    </font>
    <font>
      <b/>
      <sz val="6.5"/>
      <name val="Arial"/>
      <family val="2"/>
    </font>
    <font>
      <sz val="6.5"/>
      <color theme="1"/>
      <name val="Calibri"/>
      <family val="2"/>
      <scheme val="minor"/>
    </font>
    <font>
      <sz val="12"/>
      <color rgb="FF0000FF"/>
      <name val="Calibri"/>
      <family val="2"/>
      <scheme val="minor"/>
    </font>
    <font>
      <sz val="8"/>
      <color rgb="FF0000FF"/>
      <name val="Arial"/>
      <family val="2"/>
    </font>
    <font>
      <sz val="12"/>
      <color rgb="FF0000FF"/>
      <name val="Arial"/>
      <family val="2"/>
    </font>
    <font>
      <sz val="11.5"/>
      <name val="Arial"/>
      <family val="2"/>
    </font>
    <font>
      <b/>
      <sz val="12"/>
      <color rgb="FF0000FF"/>
      <name val="Calibri"/>
      <family val="2"/>
      <scheme val="minor"/>
    </font>
    <font>
      <b/>
      <sz val="12"/>
      <color rgb="FF0000CC"/>
      <name val="Calibri"/>
      <family val="2"/>
      <scheme val="minor"/>
    </font>
    <font>
      <b/>
      <sz val="16"/>
      <color rgb="FFFF0000"/>
      <name val="Calibri"/>
      <family val="2"/>
      <scheme val="minor"/>
    </font>
    <font>
      <b/>
      <sz val="16"/>
      <color theme="4" tint="-0.249977111117893"/>
      <name val="Calibri"/>
      <family val="2"/>
      <scheme val="minor"/>
    </font>
    <font>
      <b/>
      <sz val="16"/>
      <name val="Calibri"/>
      <family val="2"/>
      <scheme val="minor"/>
    </font>
    <font>
      <b/>
      <sz val="16"/>
      <color rgb="FF00B050"/>
      <name val="Calibri"/>
      <family val="2"/>
      <scheme val="minor"/>
    </font>
    <font>
      <sz val="16"/>
      <name val="Calibri"/>
      <family val="2"/>
      <scheme val="minor"/>
    </font>
    <font>
      <b/>
      <sz val="16"/>
      <name val="Calibri"/>
      <family val="2"/>
    </font>
    <font>
      <b/>
      <u/>
      <sz val="16"/>
      <name val="Calibri"/>
      <family val="2"/>
    </font>
    <font>
      <b/>
      <u/>
      <sz val="24"/>
      <name val="Calibri"/>
      <family val="2"/>
      <scheme val="minor"/>
    </font>
    <font>
      <sz val="24"/>
      <name val="Arial"/>
      <family val="2"/>
    </font>
  </fonts>
  <fills count="10">
    <fill>
      <patternFill patternType="none"/>
    </fill>
    <fill>
      <patternFill patternType="gray125"/>
    </fill>
    <fill>
      <patternFill patternType="darkHorizontal"/>
    </fill>
    <fill>
      <patternFill patternType="solid">
        <fgColor theme="1"/>
        <bgColor indexed="64"/>
      </patternFill>
    </fill>
    <fill>
      <patternFill patternType="solid">
        <fgColor rgb="FFFFFFCC"/>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s>
  <borders count="123">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diagonal/>
    </border>
    <border>
      <left/>
      <right style="thin">
        <color indexed="64"/>
      </right>
      <top style="double">
        <color indexed="64"/>
      </top>
      <bottom/>
      <diagonal/>
    </border>
    <border>
      <left/>
      <right style="thin">
        <color indexed="8"/>
      </right>
      <top style="thin">
        <color indexed="8"/>
      </top>
      <bottom style="medium">
        <color indexed="8"/>
      </bottom>
      <diagonal/>
    </border>
    <border>
      <left style="thin">
        <color indexed="8"/>
      </left>
      <right/>
      <top/>
      <bottom style="medium">
        <color indexed="8"/>
      </bottom>
      <diagonal/>
    </border>
    <border>
      <left/>
      <right style="thin">
        <color indexed="8"/>
      </right>
      <top/>
      <bottom style="medium">
        <color indexed="8"/>
      </bottom>
      <diagonal/>
    </border>
    <border>
      <left/>
      <right/>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style="thin">
        <color indexed="8"/>
      </bottom>
      <diagonal/>
    </border>
    <border>
      <left/>
      <right style="thin">
        <color theme="1"/>
      </right>
      <top style="thin">
        <color theme="1"/>
      </top>
      <bottom style="thin">
        <color indexed="8"/>
      </bottom>
      <diagonal/>
    </border>
    <border>
      <left style="thin">
        <color theme="1"/>
      </left>
      <right/>
      <top style="thin">
        <color theme="1"/>
      </top>
      <bottom style="thin">
        <color indexed="8"/>
      </bottom>
      <diagonal/>
    </border>
    <border>
      <left style="thin">
        <color rgb="FFFF0000"/>
      </left>
      <right style="thin">
        <color rgb="FFFF0000"/>
      </right>
      <top style="thin">
        <color rgb="FFFF0000"/>
      </top>
      <bottom style="thin">
        <color rgb="FFFF0000"/>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theme="1"/>
      </left>
      <right/>
      <top/>
      <bottom style="thin">
        <color theme="1"/>
      </bottom>
      <diagonal/>
    </border>
    <border>
      <left style="thin">
        <color theme="1"/>
      </left>
      <right/>
      <top/>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style="thin">
        <color theme="1"/>
      </bottom>
      <diagonal/>
    </border>
    <border>
      <left/>
      <right/>
      <top style="thin">
        <color theme="1"/>
      </top>
      <bottom/>
      <diagonal/>
    </border>
    <border>
      <left/>
      <right style="thin">
        <color theme="1"/>
      </right>
      <top style="thin">
        <color indexed="8"/>
      </top>
      <bottom style="thin">
        <color indexed="8"/>
      </bottom>
      <diagonal/>
    </border>
    <border>
      <left style="thick">
        <color rgb="FF0000CC"/>
      </left>
      <right/>
      <top/>
      <bottom/>
      <diagonal/>
    </border>
    <border>
      <left style="thick">
        <color rgb="FF0000CC"/>
      </left>
      <right/>
      <top/>
      <bottom style="thick">
        <color rgb="FF0000CC"/>
      </bottom>
      <diagonal/>
    </border>
    <border>
      <left style="thin">
        <color rgb="FF0000CC"/>
      </left>
      <right style="thick">
        <color rgb="FF0000CC"/>
      </right>
      <top/>
      <bottom style="thin">
        <color rgb="FF0000CC"/>
      </bottom>
      <diagonal/>
    </border>
    <border>
      <left style="thin">
        <color rgb="FF0000CC"/>
      </left>
      <right style="thick">
        <color rgb="FF0000CC"/>
      </right>
      <top style="thin">
        <color rgb="FF0000CC"/>
      </top>
      <bottom style="thin">
        <color rgb="FF0000CC"/>
      </bottom>
      <diagonal/>
    </border>
    <border>
      <left style="thin">
        <color rgb="FF0000CC"/>
      </left>
      <right style="thick">
        <color rgb="FF0000CC"/>
      </right>
      <top style="thin">
        <color rgb="FF0000CC"/>
      </top>
      <bottom style="thick">
        <color rgb="FF0000CC"/>
      </bottom>
      <diagonal/>
    </border>
    <border>
      <left style="thick">
        <color rgb="FF0000CC"/>
      </left>
      <right/>
      <top style="thick">
        <color rgb="FF0000CC"/>
      </top>
      <bottom style="thick">
        <color rgb="FF0000CC"/>
      </bottom>
      <diagonal/>
    </border>
    <border>
      <left/>
      <right style="thick">
        <color rgb="FF0000CC"/>
      </right>
      <top style="thick">
        <color rgb="FF0000CC"/>
      </top>
      <bottom style="thick">
        <color rgb="FF0000CC"/>
      </bottom>
      <diagonal/>
    </border>
    <border>
      <left/>
      <right style="thick">
        <color rgb="FF0000CC"/>
      </right>
      <top style="thin">
        <color rgb="FF0000CC"/>
      </top>
      <bottom style="thin">
        <color rgb="FF0000CC"/>
      </bottom>
      <diagonal/>
    </border>
    <border>
      <left/>
      <right style="thick">
        <color rgb="FF0000CC"/>
      </right>
      <top style="thin">
        <color rgb="FF0000CC"/>
      </top>
      <bottom style="thick">
        <color rgb="FF0000CC"/>
      </bottom>
      <diagonal/>
    </border>
    <border>
      <left/>
      <right style="thick">
        <color rgb="FF0000CC"/>
      </right>
      <top/>
      <bottom style="thin">
        <color rgb="FF0000CC"/>
      </bottom>
      <diagonal/>
    </border>
    <border>
      <left style="thick">
        <color rgb="FF0000CC"/>
      </left>
      <right style="thin">
        <color rgb="FF0000CC"/>
      </right>
      <top style="thick">
        <color rgb="FF0000CC"/>
      </top>
      <bottom/>
      <diagonal/>
    </border>
    <border>
      <left style="thick">
        <color rgb="FF0000CC"/>
      </left>
      <right style="thin">
        <color rgb="FF0000CC"/>
      </right>
      <top/>
      <bottom/>
      <diagonal/>
    </border>
    <border>
      <left style="thick">
        <color rgb="FF0000CC"/>
      </left>
      <right style="thin">
        <color rgb="FF0000CC"/>
      </right>
      <top/>
      <bottom style="thick">
        <color rgb="FF0000CC"/>
      </bottom>
      <diagonal/>
    </border>
    <border>
      <left style="thick">
        <color rgb="FF0000CC"/>
      </left>
      <right style="thin">
        <color rgb="FF0000CC"/>
      </right>
      <top style="thick">
        <color rgb="FF0000CC"/>
      </top>
      <bottom style="thin">
        <color theme="0" tint="-0.24994659260841701"/>
      </bottom>
      <diagonal/>
    </border>
    <border>
      <left style="thick">
        <color rgb="FF0000CC"/>
      </left>
      <right style="thin">
        <color rgb="FF0000CC"/>
      </right>
      <top style="thin">
        <color theme="0" tint="-0.24994659260841701"/>
      </top>
      <bottom style="thin">
        <color theme="0" tint="-0.24994659260841701"/>
      </bottom>
      <diagonal/>
    </border>
    <border>
      <left style="thick">
        <color rgb="FF0000CC"/>
      </left>
      <right style="thin">
        <color rgb="FF0000CC"/>
      </right>
      <top style="thin">
        <color theme="0" tint="-0.24994659260841701"/>
      </top>
      <bottom style="thick">
        <color rgb="FF0000CC"/>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top style="thick">
        <color auto="1"/>
      </top>
      <bottom/>
      <diagonal/>
    </border>
    <border>
      <left/>
      <right style="thick">
        <color auto="1"/>
      </right>
      <top style="thick">
        <color auto="1"/>
      </top>
      <bottom/>
      <diagonal/>
    </border>
    <border>
      <left/>
      <right style="thick">
        <color auto="1"/>
      </right>
      <top/>
      <bottom/>
      <diagonal/>
    </border>
    <border>
      <left/>
      <right style="thick">
        <color auto="1"/>
      </right>
      <top/>
      <bottom style="thick">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ck">
        <color theme="0"/>
      </right>
      <top style="thick">
        <color theme="0"/>
      </top>
      <bottom style="thin">
        <color auto="1"/>
      </bottom>
      <diagonal/>
    </border>
    <border>
      <left style="thick">
        <color auto="1"/>
      </left>
      <right style="thick">
        <color theme="0"/>
      </right>
      <top style="thin">
        <color auto="1"/>
      </top>
      <bottom/>
      <diagonal/>
    </border>
    <border>
      <left style="thick">
        <color auto="1"/>
      </left>
      <right style="thick">
        <color theme="0"/>
      </right>
      <top style="thin">
        <color auto="1"/>
      </top>
      <bottom style="thick">
        <color auto="1"/>
      </bottom>
      <diagonal/>
    </border>
    <border>
      <left style="thick">
        <color auto="1"/>
      </left>
      <right style="thick">
        <color theme="0"/>
      </right>
      <top style="thick">
        <color theme="0"/>
      </top>
      <bottom/>
      <diagonal/>
    </border>
    <border>
      <left/>
      <right style="thick">
        <color auto="1"/>
      </right>
      <top style="thin">
        <color theme="0"/>
      </top>
      <bottom/>
      <diagonal/>
    </border>
    <border>
      <left/>
      <right style="thick">
        <color auto="1"/>
      </right>
      <top style="thick">
        <color theme="0"/>
      </top>
      <bottom style="thin">
        <color auto="1"/>
      </bottom>
      <diagonal/>
    </border>
    <border>
      <left/>
      <right/>
      <top/>
      <bottom style="thick">
        <color rgb="FF0000CC"/>
      </bottom>
      <diagonal/>
    </border>
    <border>
      <left style="thick">
        <color rgb="FF0000CC"/>
      </left>
      <right/>
      <top style="thick">
        <color rgb="FF0000CC"/>
      </top>
      <bottom/>
      <diagonal/>
    </border>
    <border>
      <left/>
      <right/>
      <top style="thick">
        <color rgb="FF0000CC"/>
      </top>
      <bottom/>
      <diagonal/>
    </border>
    <border>
      <left/>
      <right style="thick">
        <color rgb="FF0000CC"/>
      </right>
      <top style="thick">
        <color rgb="FF0000CC"/>
      </top>
      <bottom/>
      <diagonal/>
    </border>
    <border>
      <left/>
      <right style="thick">
        <color rgb="FF0000CC"/>
      </right>
      <top/>
      <bottom/>
      <diagonal/>
    </border>
    <border>
      <left/>
      <right style="thick">
        <color rgb="FF0000CC"/>
      </right>
      <top style="thin">
        <color theme="0" tint="-0.14996795556505021"/>
      </top>
      <bottom style="thin">
        <color theme="0" tint="-0.14996795556505021"/>
      </bottom>
      <diagonal/>
    </border>
    <border>
      <left/>
      <right style="thick">
        <color rgb="FF0000CC"/>
      </right>
      <top/>
      <bottom style="thick">
        <color rgb="FF0000CC"/>
      </bottom>
      <diagonal/>
    </border>
    <border>
      <left style="thick">
        <color rgb="FF0000CC"/>
      </left>
      <right/>
      <top style="thick">
        <color rgb="FF0000CC"/>
      </top>
      <bottom style="thin">
        <color theme="1"/>
      </bottom>
      <diagonal/>
    </border>
    <border>
      <left/>
      <right/>
      <top style="thick">
        <color rgb="FF0000CC"/>
      </top>
      <bottom style="thin">
        <color theme="1"/>
      </bottom>
      <diagonal/>
    </border>
    <border>
      <left/>
      <right style="thin">
        <color theme="1"/>
      </right>
      <top style="thick">
        <color rgb="FF0000CC"/>
      </top>
      <bottom style="thin">
        <color theme="1"/>
      </bottom>
      <diagonal/>
    </border>
    <border>
      <left style="thin">
        <color theme="1"/>
      </left>
      <right/>
      <top style="thick">
        <color rgb="FF0000CC"/>
      </top>
      <bottom style="thin">
        <color theme="1"/>
      </bottom>
      <diagonal/>
    </border>
    <border>
      <left style="thin">
        <color theme="1"/>
      </left>
      <right style="thick">
        <color rgb="FF0000CC"/>
      </right>
      <top style="thick">
        <color rgb="FF0000CC"/>
      </top>
      <bottom/>
      <diagonal/>
    </border>
    <border>
      <left style="thick">
        <color rgb="FF0000CC"/>
      </left>
      <right/>
      <top style="thin">
        <color theme="1"/>
      </top>
      <bottom style="thin">
        <color theme="1"/>
      </bottom>
      <diagonal/>
    </border>
    <border>
      <left style="thin">
        <color theme="1"/>
      </left>
      <right style="thick">
        <color rgb="FF0000CC"/>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cellStyleXfs>
  <cellXfs count="797">
    <xf numFmtId="0" fontId="0" fillId="0" borderId="0" xfId="0"/>
    <xf numFmtId="0" fontId="0" fillId="0" borderId="0" xfId="0" applyProtection="1"/>
    <xf numFmtId="0" fontId="0" fillId="0" borderId="1" xfId="0" applyBorder="1"/>
    <xf numFmtId="0" fontId="0" fillId="0" borderId="1" xfId="0" applyBorder="1" applyAlignment="1">
      <alignment horizontal="center"/>
    </xf>
    <xf numFmtId="39" fontId="0" fillId="0" borderId="0" xfId="0" applyNumberFormat="1" applyProtection="1"/>
    <xf numFmtId="37" fontId="0" fillId="0" borderId="0" xfId="0" applyNumberFormat="1" applyProtection="1"/>
    <xf numFmtId="39" fontId="1" fillId="0" borderId="2" xfId="0" applyNumberFormat="1" applyFont="1" applyBorder="1" applyAlignment="1" applyProtection="1">
      <alignment horizontal="center"/>
    </xf>
    <xf numFmtId="37" fontId="1" fillId="0" borderId="2" xfId="0" applyNumberFormat="1" applyFont="1" applyBorder="1" applyAlignment="1" applyProtection="1">
      <alignment horizontal="center"/>
    </xf>
    <xf numFmtId="39" fontId="0" fillId="0" borderId="2" xfId="0" applyNumberFormat="1" applyBorder="1" applyProtection="1"/>
    <xf numFmtId="37" fontId="0" fillId="0" borderId="2" xfId="0" applyNumberFormat="1" applyBorder="1" applyProtection="1"/>
    <xf numFmtId="0" fontId="2" fillId="0" borderId="0" xfId="0" applyFont="1"/>
    <xf numFmtId="0" fontId="3" fillId="0" borderId="0" xfId="0" applyFont="1"/>
    <xf numFmtId="0" fontId="1" fillId="0" borderId="0" xfId="0" applyFont="1" applyAlignment="1">
      <alignment horizontal="center"/>
    </xf>
    <xf numFmtId="0" fontId="1" fillId="0" borderId="2" xfId="0" applyFont="1" applyBorder="1" applyAlignment="1">
      <alignment horizontal="center"/>
    </xf>
    <xf numFmtId="0" fontId="0" fillId="0" borderId="3" xfId="0" applyBorder="1"/>
    <xf numFmtId="0" fontId="0" fillId="0" borderId="4" xfId="0" applyBorder="1"/>
    <xf numFmtId="0" fontId="0" fillId="0" borderId="5" xfId="0" applyBorder="1"/>
    <xf numFmtId="37" fontId="3" fillId="0" borderId="3" xfId="0" applyNumberFormat="1" applyFont="1" applyBorder="1" applyProtection="1"/>
    <xf numFmtId="39" fontId="0" fillId="0" borderId="5" xfId="0" applyNumberFormat="1" applyBorder="1" applyProtection="1"/>
    <xf numFmtId="0" fontId="1" fillId="0" borderId="1" xfId="0" applyFont="1" applyBorder="1" applyAlignment="1">
      <alignment horizontal="center"/>
    </xf>
    <xf numFmtId="39" fontId="3" fillId="0" borderId="2" xfId="0" applyNumberFormat="1" applyFont="1" applyBorder="1" applyProtection="1"/>
    <xf numFmtId="0" fontId="0" fillId="0" borderId="0" xfId="0" applyAlignment="1">
      <alignment horizontal="center"/>
    </xf>
    <xf numFmtId="0" fontId="21" fillId="0" borderId="0" xfId="0" applyNumberFormat="1" applyFont="1" applyAlignment="1" applyProtection="1">
      <alignment horizontal="left"/>
      <protection locked="0"/>
    </xf>
    <xf numFmtId="0" fontId="22" fillId="0" borderId="0" xfId="0" applyFont="1"/>
    <xf numFmtId="49" fontId="22" fillId="0" borderId="0" xfId="0" applyNumberFormat="1" applyFont="1"/>
    <xf numFmtId="0" fontId="22" fillId="0" borderId="0" xfId="0" applyFont="1" applyAlignment="1">
      <alignment horizontal="right"/>
    </xf>
    <xf numFmtId="0" fontId="21" fillId="0" borderId="1" xfId="0" applyFont="1" applyBorder="1" applyAlignment="1">
      <alignment horizontal="center"/>
    </xf>
    <xf numFmtId="0" fontId="21" fillId="0" borderId="1" xfId="0" applyFont="1" applyBorder="1"/>
    <xf numFmtId="0" fontId="21" fillId="0" borderId="0" xfId="0" applyFont="1"/>
    <xf numFmtId="0" fontId="21" fillId="0" borderId="0" xfId="0" applyFont="1" applyAlignment="1">
      <alignment horizontal="left"/>
    </xf>
    <xf numFmtId="0" fontId="21" fillId="0" borderId="0" xfId="0" applyFont="1" applyAlignment="1">
      <alignment horizontal="center"/>
    </xf>
    <xf numFmtId="0" fontId="23" fillId="0" borderId="0" xfId="0" applyFont="1"/>
    <xf numFmtId="0" fontId="21" fillId="0" borderId="2" xfId="0" applyFont="1" applyBorder="1"/>
    <xf numFmtId="39" fontId="21" fillId="0" borderId="2" xfId="0" applyNumberFormat="1" applyFont="1" applyBorder="1" applyProtection="1"/>
    <xf numFmtId="0" fontId="22" fillId="0" borderId="0" xfId="0" applyFont="1" applyAlignment="1">
      <alignment horizontal="center"/>
    </xf>
    <xf numFmtId="0" fontId="24" fillId="0" borderId="0" xfId="0" applyFont="1" applyProtection="1">
      <protection locked="0"/>
    </xf>
    <xf numFmtId="49" fontId="24" fillId="0" borderId="0" xfId="0" applyNumberFormat="1" applyFont="1" applyProtection="1">
      <protection locked="0"/>
    </xf>
    <xf numFmtId="49" fontId="22" fillId="0" borderId="0" xfId="0" applyNumberFormat="1" applyFont="1" applyProtection="1">
      <protection locked="0"/>
    </xf>
    <xf numFmtId="39" fontId="22" fillId="0" borderId="0" xfId="0" applyNumberFormat="1" applyFont="1" applyProtection="1"/>
    <xf numFmtId="170" fontId="22" fillId="0" borderId="0" xfId="0" applyNumberFormat="1" applyFont="1" applyProtection="1"/>
    <xf numFmtId="39" fontId="25" fillId="0" borderId="0" xfId="0" applyNumberFormat="1" applyFont="1" applyProtection="1">
      <protection locked="0"/>
    </xf>
    <xf numFmtId="0" fontId="24" fillId="0" borderId="0" xfId="0" applyFont="1"/>
    <xf numFmtId="2" fontId="24" fillId="0" borderId="0" xfId="0" applyNumberFormat="1" applyFont="1"/>
    <xf numFmtId="10" fontId="25" fillId="0" borderId="0" xfId="0" applyNumberFormat="1" applyFont="1" applyBorder="1" applyProtection="1">
      <protection locked="0"/>
    </xf>
    <xf numFmtId="0" fontId="26" fillId="0" borderId="0" xfId="0" applyFont="1"/>
    <xf numFmtId="0" fontId="26" fillId="0" borderId="0" xfId="0" quotePrefix="1" applyFont="1"/>
    <xf numFmtId="10" fontId="22" fillId="0" borderId="6" xfId="0" applyNumberFormat="1" applyFont="1" applyBorder="1" applyAlignment="1" applyProtection="1">
      <alignment horizontal="center"/>
    </xf>
    <xf numFmtId="10" fontId="22" fillId="0" borderId="0" xfId="0" applyNumberFormat="1" applyFont="1" applyBorder="1" applyProtection="1"/>
    <xf numFmtId="0" fontId="21" fillId="0" borderId="7" xfId="0" applyFont="1" applyBorder="1"/>
    <xf numFmtId="0" fontId="25" fillId="0" borderId="7" xfId="0" applyFont="1" applyBorder="1" applyAlignment="1">
      <alignment horizontal="center"/>
    </xf>
    <xf numFmtId="0" fontId="22" fillId="0" borderId="8" xfId="0" applyFont="1" applyBorder="1" applyAlignment="1">
      <alignment horizontal="left"/>
    </xf>
    <xf numFmtId="0" fontId="22" fillId="0" borderId="8" xfId="0" applyFont="1" applyBorder="1"/>
    <xf numFmtId="0" fontId="22" fillId="0" borderId="8" xfId="0" applyFont="1" applyFill="1" applyBorder="1"/>
    <xf numFmtId="7" fontId="22" fillId="0" borderId="9" xfId="0" applyNumberFormat="1" applyFont="1" applyBorder="1" applyAlignment="1" applyProtection="1">
      <alignment horizontal="center"/>
    </xf>
    <xf numFmtId="39" fontId="22" fillId="0" borderId="9" xfId="0" applyNumberFormat="1" applyFont="1" applyBorder="1" applyAlignment="1" applyProtection="1">
      <alignment horizontal="center"/>
    </xf>
    <xf numFmtId="39" fontId="22" fillId="0" borderId="0" xfId="0" applyNumberFormat="1" applyFont="1" applyAlignment="1" applyProtection="1">
      <alignment horizontal="center"/>
    </xf>
    <xf numFmtId="39" fontId="22" fillId="0" borderId="0" xfId="0" applyNumberFormat="1" applyFont="1" applyBorder="1" applyProtection="1"/>
    <xf numFmtId="39" fontId="22" fillId="0" borderId="53" xfId="0" applyNumberFormat="1" applyFont="1" applyBorder="1" applyProtection="1"/>
    <xf numFmtId="171" fontId="22" fillId="0" borderId="53" xfId="0" applyNumberFormat="1" applyFont="1" applyBorder="1" applyAlignment="1">
      <alignment horizontal="center"/>
    </xf>
    <xf numFmtId="39" fontId="21" fillId="0" borderId="3" xfId="0" applyNumberFormat="1" applyFont="1" applyBorder="1" applyProtection="1"/>
    <xf numFmtId="39" fontId="21" fillId="0" borderId="5" xfId="0" applyNumberFormat="1" applyFont="1" applyBorder="1" applyProtection="1"/>
    <xf numFmtId="39" fontId="21" fillId="0" borderId="0" xfId="0" applyNumberFormat="1" applyFont="1" applyProtection="1"/>
    <xf numFmtId="39" fontId="27" fillId="0" borderId="5" xfId="0" applyNumberFormat="1" applyFont="1" applyBorder="1" applyProtection="1">
      <protection locked="0"/>
    </xf>
    <xf numFmtId="39" fontId="21" fillId="0" borderId="10" xfId="0" applyNumberFormat="1" applyFont="1" applyBorder="1" applyProtection="1"/>
    <xf numFmtId="39" fontId="28" fillId="0" borderId="0" xfId="0" applyNumberFormat="1" applyFont="1" applyProtection="1">
      <protection locked="0"/>
    </xf>
    <xf numFmtId="166" fontId="21" fillId="0" borderId="0" xfId="0" applyNumberFormat="1" applyFont="1" applyAlignment="1" applyProtection="1">
      <alignment horizontal="center"/>
    </xf>
    <xf numFmtId="39" fontId="21" fillId="0" borderId="9" xfId="0" applyNumberFormat="1" applyFont="1" applyBorder="1" applyAlignment="1" applyProtection="1">
      <alignment horizontal="center"/>
    </xf>
    <xf numFmtId="39" fontId="21" fillId="0" borderId="2" xfId="0" applyNumberFormat="1" applyFont="1" applyBorder="1" applyAlignment="1" applyProtection="1">
      <alignment horizontal="center"/>
    </xf>
    <xf numFmtId="39" fontId="21" fillId="0" borderId="7" xfId="0" applyNumberFormat="1" applyFont="1" applyBorder="1" applyAlignment="1" applyProtection="1">
      <alignment horizontal="center"/>
    </xf>
    <xf numFmtId="169" fontId="22" fillId="0" borderId="0" xfId="0" applyNumberFormat="1" applyFont="1" applyAlignment="1" applyProtection="1">
      <alignment horizontal="center"/>
    </xf>
    <xf numFmtId="0" fontId="21" fillId="0" borderId="2" xfId="0" applyFont="1" applyBorder="1" applyAlignment="1">
      <alignment horizontal="center"/>
    </xf>
    <xf numFmtId="165" fontId="21" fillId="0" borderId="0" xfId="0" applyNumberFormat="1" applyFont="1" applyAlignment="1" applyProtection="1">
      <alignment horizontal="center"/>
    </xf>
    <xf numFmtId="0" fontId="21" fillId="0" borderId="5" xfId="0" applyFont="1" applyBorder="1" applyAlignment="1">
      <alignment horizontal="center"/>
    </xf>
    <xf numFmtId="164" fontId="27" fillId="0" borderId="0" xfId="0" quotePrefix="1" applyNumberFormat="1" applyFont="1" applyBorder="1" applyAlignment="1" applyProtection="1">
      <alignment horizontal="center"/>
      <protection locked="0"/>
    </xf>
    <xf numFmtId="39" fontId="27" fillId="0" borderId="0" xfId="0" applyNumberFormat="1" applyFont="1" applyBorder="1" applyAlignment="1" applyProtection="1">
      <alignment horizontal="center"/>
      <protection locked="0"/>
    </xf>
    <xf numFmtId="39" fontId="21" fillId="0" borderId="0" xfId="0" applyNumberFormat="1" applyFont="1" applyBorder="1" applyAlignment="1" applyProtection="1">
      <alignment horizontal="center"/>
    </xf>
    <xf numFmtId="39" fontId="22" fillId="0" borderId="0" xfId="0" applyNumberFormat="1" applyFont="1" applyBorder="1" applyAlignment="1" applyProtection="1">
      <alignment horizontal="center"/>
    </xf>
    <xf numFmtId="0" fontId="21" fillId="0" borderId="0" xfId="0" applyFont="1" applyBorder="1" applyAlignment="1">
      <alignment horizontal="center"/>
    </xf>
    <xf numFmtId="7" fontId="21" fillId="0" borderId="54" xfId="0" applyNumberFormat="1" applyFont="1" applyBorder="1" applyAlignment="1" applyProtection="1">
      <alignment horizontal="center"/>
    </xf>
    <xf numFmtId="7" fontId="22" fillId="0" borderId="55" xfId="0" applyNumberFormat="1" applyFont="1" applyBorder="1" applyAlignment="1" applyProtection="1">
      <alignment horizontal="center"/>
    </xf>
    <xf numFmtId="39" fontId="22" fillId="0" borderId="56" xfId="0" quotePrefix="1" applyNumberFormat="1" applyFont="1" applyBorder="1" applyProtection="1"/>
    <xf numFmtId="39" fontId="22" fillId="0" borderId="56" xfId="0" applyNumberFormat="1" applyFont="1" applyBorder="1" applyProtection="1"/>
    <xf numFmtId="39" fontId="21" fillId="0" borderId="0" xfId="0" applyNumberFormat="1" applyFont="1" applyAlignment="1" applyProtection="1">
      <alignment horizontal="center"/>
    </xf>
    <xf numFmtId="165" fontId="21" fillId="0" borderId="1" xfId="0" applyNumberFormat="1" applyFont="1" applyBorder="1" applyAlignment="1" applyProtection="1">
      <alignment horizontal="center"/>
    </xf>
    <xf numFmtId="0" fontId="21" fillId="0" borderId="3" xfId="0" applyFont="1" applyBorder="1" applyAlignment="1">
      <alignment horizontal="left"/>
    </xf>
    <xf numFmtId="39" fontId="22" fillId="0" borderId="0" xfId="0" applyNumberFormat="1" applyFont="1" applyAlignment="1" applyProtection="1">
      <alignment vertical="center" wrapText="1"/>
    </xf>
    <xf numFmtId="0" fontId="22" fillId="0" borderId="0" xfId="0" applyFont="1" applyAlignment="1">
      <alignment vertical="center" wrapText="1"/>
    </xf>
    <xf numFmtId="7" fontId="22" fillId="0" borderId="57" xfId="0" applyNumberFormat="1" applyFont="1" applyBorder="1" applyAlignment="1" applyProtection="1">
      <alignment vertical="center" wrapText="1"/>
    </xf>
    <xf numFmtId="39" fontId="22" fillId="0" borderId="58" xfId="0" applyNumberFormat="1" applyFont="1" applyBorder="1" applyAlignment="1" applyProtection="1">
      <alignment vertical="center" wrapText="1"/>
    </xf>
    <xf numFmtId="7" fontId="21" fillId="0" borderId="59" xfId="0" applyNumberFormat="1" applyFont="1" applyBorder="1" applyAlignment="1" applyProtection="1">
      <alignment horizontal="center" vertical="center" wrapText="1"/>
    </xf>
    <xf numFmtId="171" fontId="22" fillId="0" borderId="2" xfId="0" applyNumberFormat="1" applyFont="1" applyBorder="1" applyAlignment="1" applyProtection="1">
      <alignment horizontal="center"/>
    </xf>
    <xf numFmtId="171" fontId="22" fillId="0" borderId="11" xfId="0" applyNumberFormat="1" applyFont="1" applyBorder="1" applyAlignment="1" applyProtection="1">
      <alignment horizontal="center"/>
    </xf>
    <xf numFmtId="171" fontId="22" fillId="0" borderId="9" xfId="0" applyNumberFormat="1" applyFont="1" applyBorder="1" applyAlignment="1" applyProtection="1">
      <alignment horizontal="center"/>
    </xf>
    <xf numFmtId="171" fontId="22" fillId="0" borderId="0" xfId="0" applyNumberFormat="1" applyFont="1" applyAlignment="1" applyProtection="1">
      <alignment horizontal="center"/>
    </xf>
    <xf numFmtId="171" fontId="21" fillId="0" borderId="7" xfId="0" applyNumberFormat="1" applyFont="1" applyBorder="1" applyAlignment="1" applyProtection="1">
      <alignment horizontal="center"/>
    </xf>
    <xf numFmtId="171" fontId="21" fillId="0" borderId="9" xfId="0" applyNumberFormat="1" applyFont="1" applyBorder="1" applyAlignment="1" applyProtection="1">
      <alignment horizontal="center"/>
    </xf>
    <xf numFmtId="171" fontId="21" fillId="0" borderId="1" xfId="0" applyNumberFormat="1" applyFont="1" applyBorder="1" applyAlignment="1">
      <alignment horizontal="center"/>
    </xf>
    <xf numFmtId="171" fontId="21" fillId="0" borderId="0" xfId="0" applyNumberFormat="1" applyFont="1" applyAlignment="1">
      <alignment horizontal="center"/>
    </xf>
    <xf numFmtId="171" fontId="21" fillId="0" borderId="2" xfId="0" applyNumberFormat="1" applyFont="1" applyBorder="1" applyAlignment="1" applyProtection="1">
      <alignment horizontal="center"/>
    </xf>
    <xf numFmtId="7" fontId="21" fillId="0" borderId="9" xfId="0" applyNumberFormat="1" applyFont="1" applyBorder="1" applyAlignment="1" applyProtection="1">
      <alignment horizontal="center"/>
    </xf>
    <xf numFmtId="7" fontId="22" fillId="0" borderId="0" xfId="0" applyNumberFormat="1" applyFont="1" applyAlignment="1" applyProtection="1">
      <alignment horizontal="center"/>
    </xf>
    <xf numFmtId="7" fontId="21" fillId="0" borderId="7" xfId="0" applyNumberFormat="1" applyFont="1" applyBorder="1" applyAlignment="1" applyProtection="1">
      <alignment horizontal="center"/>
    </xf>
    <xf numFmtId="7" fontId="22" fillId="0" borderId="2" xfId="0" applyNumberFormat="1" applyFont="1" applyBorder="1" applyAlignment="1" applyProtection="1">
      <alignment horizontal="center"/>
    </xf>
    <xf numFmtId="7" fontId="22" fillId="0" borderId="11" xfId="0" applyNumberFormat="1" applyFont="1" applyBorder="1" applyAlignment="1" applyProtection="1">
      <alignment horizontal="center"/>
    </xf>
    <xf numFmtId="39" fontId="24" fillId="0" borderId="0" xfId="0" applyNumberFormat="1" applyFont="1" applyProtection="1">
      <protection locked="0"/>
    </xf>
    <xf numFmtId="164" fontId="27" fillId="0" borderId="0" xfId="0" applyNumberFormat="1" applyFont="1" applyBorder="1" applyAlignment="1" applyProtection="1">
      <alignment horizontal="center"/>
      <protection locked="0"/>
    </xf>
    <xf numFmtId="0" fontId="27" fillId="0" borderId="0" xfId="0" applyFont="1" applyBorder="1" applyAlignment="1" applyProtection="1">
      <alignment horizontal="center"/>
      <protection locked="0"/>
    </xf>
    <xf numFmtId="1" fontId="27" fillId="0" borderId="57" xfId="0" applyNumberFormat="1" applyFont="1" applyBorder="1" applyAlignment="1" applyProtection="1">
      <alignment horizontal="center"/>
      <protection locked="0" hidden="1"/>
    </xf>
    <xf numFmtId="39" fontId="24" fillId="0" borderId="1" xfId="0" applyNumberFormat="1" applyFont="1" applyBorder="1" applyProtection="1">
      <protection locked="0"/>
    </xf>
    <xf numFmtId="39" fontId="24" fillId="0" borderId="1" xfId="0" applyNumberFormat="1" applyFont="1" applyBorder="1" applyAlignment="1" applyProtection="1">
      <alignment horizontal="center"/>
      <protection locked="0"/>
    </xf>
    <xf numFmtId="167" fontId="24" fillId="0" borderId="0" xfId="0" applyNumberFormat="1" applyFont="1" applyProtection="1">
      <protection locked="0"/>
    </xf>
    <xf numFmtId="168" fontId="24" fillId="0" borderId="0" xfId="0" applyNumberFormat="1" applyFont="1" applyProtection="1">
      <protection locked="0"/>
    </xf>
    <xf numFmtId="39" fontId="21" fillId="0" borderId="12" xfId="0" applyNumberFormat="1" applyFont="1" applyBorder="1" applyAlignment="1" applyProtection="1">
      <alignment horizontal="center"/>
    </xf>
    <xf numFmtId="7" fontId="21" fillId="0" borderId="12" xfId="0" applyNumberFormat="1" applyFont="1" applyBorder="1" applyAlignment="1" applyProtection="1">
      <alignment horizontal="center"/>
    </xf>
    <xf numFmtId="171" fontId="21" fillId="0" borderId="12" xfId="0" applyNumberFormat="1" applyFont="1" applyBorder="1" applyAlignment="1" applyProtection="1">
      <alignment horizontal="center"/>
    </xf>
    <xf numFmtId="39" fontId="21" fillId="0" borderId="13" xfId="0" applyNumberFormat="1" applyFont="1" applyBorder="1" applyProtection="1"/>
    <xf numFmtId="39" fontId="21" fillId="0" borderId="14" xfId="0" applyNumberFormat="1" applyFont="1" applyBorder="1" applyProtection="1"/>
    <xf numFmtId="39" fontId="21" fillId="0" borderId="14" xfId="0" applyNumberFormat="1" applyFont="1" applyBorder="1" applyAlignment="1" applyProtection="1">
      <alignment horizontal="center"/>
    </xf>
    <xf numFmtId="171" fontId="21" fillId="0" borderId="11" xfId="0" applyNumberFormat="1" applyFont="1" applyBorder="1" applyAlignment="1" applyProtection="1">
      <alignment horizontal="center"/>
    </xf>
    <xf numFmtId="39" fontId="21" fillId="0" borderId="11" xfId="0" applyNumberFormat="1" applyFont="1" applyBorder="1" applyAlignment="1" applyProtection="1">
      <alignment horizontal="center"/>
    </xf>
    <xf numFmtId="39" fontId="29" fillId="0" borderId="0" xfId="0" applyNumberFormat="1" applyFont="1" applyAlignment="1" applyProtection="1">
      <alignment horizontal="center"/>
    </xf>
    <xf numFmtId="39" fontId="30" fillId="0" borderId="0" xfId="0" applyNumberFormat="1" applyFont="1" applyProtection="1">
      <protection locked="0"/>
    </xf>
    <xf numFmtId="0" fontId="31" fillId="0" borderId="0" xfId="0" applyFont="1"/>
    <xf numFmtId="0" fontId="22" fillId="0" borderId="0" xfId="0" applyNumberFormat="1" applyFont="1"/>
    <xf numFmtId="0" fontId="22" fillId="0" borderId="0" xfId="0" applyNumberFormat="1" applyFont="1" applyAlignment="1">
      <alignment horizontal="left"/>
    </xf>
    <xf numFmtId="0" fontId="21" fillId="0" borderId="0" xfId="0" applyNumberFormat="1" applyFont="1"/>
    <xf numFmtId="0" fontId="22" fillId="0" borderId="0" xfId="0" applyNumberFormat="1" applyFont="1" applyAlignment="1">
      <alignment horizontal="center"/>
    </xf>
    <xf numFmtId="0" fontId="27" fillId="0" borderId="0" xfId="0" applyNumberFormat="1" applyFont="1" applyProtection="1">
      <protection locked="0"/>
    </xf>
    <xf numFmtId="0" fontId="22" fillId="0" borderId="0" xfId="0" applyNumberFormat="1" applyFont="1" applyAlignment="1">
      <alignment horizontal="right"/>
    </xf>
    <xf numFmtId="0" fontId="33" fillId="0" borderId="0" xfId="0" applyNumberFormat="1" applyFont="1" applyAlignment="1" applyProtection="1">
      <alignment horizontal="center"/>
      <protection locked="0"/>
    </xf>
    <xf numFmtId="0" fontId="22" fillId="0" borderId="0" xfId="0" applyNumberFormat="1" applyFont="1" applyAlignment="1" applyProtection="1">
      <alignment horizontal="right"/>
    </xf>
    <xf numFmtId="0" fontId="21" fillId="0" borderId="1" xfId="0" applyNumberFormat="1" applyFont="1" applyBorder="1" applyAlignment="1">
      <alignment horizontal="center"/>
    </xf>
    <xf numFmtId="0" fontId="21" fillId="0" borderId="0" xfId="0" applyNumberFormat="1" applyFont="1" applyBorder="1"/>
    <xf numFmtId="0" fontId="22" fillId="0" borderId="0" xfId="0" applyNumberFormat="1" applyFont="1" applyBorder="1" applyAlignment="1">
      <alignment horizontal="center"/>
    </xf>
    <xf numFmtId="0" fontId="21" fillId="0" borderId="0" xfId="0" applyNumberFormat="1" applyFont="1" applyAlignment="1">
      <alignment horizontal="left"/>
    </xf>
    <xf numFmtId="0" fontId="21" fillId="0" borderId="0" xfId="0" applyNumberFormat="1" applyFont="1" applyAlignment="1">
      <alignment horizontal="center"/>
    </xf>
    <xf numFmtId="0" fontId="22" fillId="0" borderId="2" xfId="0" applyNumberFormat="1" applyFont="1" applyBorder="1" applyAlignment="1" applyProtection="1">
      <alignment horizontal="center"/>
    </xf>
    <xf numFmtId="0" fontId="22" fillId="0" borderId="0" xfId="0" applyNumberFormat="1" applyFont="1" applyBorder="1" applyProtection="1"/>
    <xf numFmtId="0" fontId="22" fillId="0" borderId="0" xfId="0" applyNumberFormat="1" applyFont="1" applyProtection="1"/>
    <xf numFmtId="0" fontId="21" fillId="0" borderId="0" xfId="0" applyNumberFormat="1" applyFont="1" applyBorder="1" applyProtection="1"/>
    <xf numFmtId="0" fontId="0" fillId="0" borderId="0" xfId="0" applyNumberFormat="1" applyBorder="1" applyAlignment="1"/>
    <xf numFmtId="0" fontId="22" fillId="0" borderId="53" xfId="0" applyNumberFormat="1" applyFont="1" applyBorder="1"/>
    <xf numFmtId="0" fontId="22" fillId="0" borderId="53" xfId="0" applyNumberFormat="1" applyFont="1" applyBorder="1" applyAlignment="1">
      <alignment horizontal="left"/>
    </xf>
    <xf numFmtId="0" fontId="22" fillId="0" borderId="0" xfId="0" applyNumberFormat="1" applyFont="1" applyBorder="1"/>
    <xf numFmtId="0" fontId="24" fillId="0" borderId="0" xfId="0" applyNumberFormat="1" applyFont="1" applyBorder="1" applyProtection="1">
      <protection locked="0"/>
    </xf>
    <xf numFmtId="171" fontId="22" fillId="0" borderId="0" xfId="0" applyNumberFormat="1" applyFont="1"/>
    <xf numFmtId="171" fontId="21" fillId="0" borderId="2" xfId="0" applyNumberFormat="1" applyFont="1" applyBorder="1"/>
    <xf numFmtId="171" fontId="22" fillId="0" borderId="53" xfId="0" applyNumberFormat="1" applyFont="1" applyBorder="1"/>
    <xf numFmtId="171" fontId="22" fillId="0" borderId="0" xfId="0" applyNumberFormat="1" applyFont="1" applyAlignment="1">
      <alignment horizontal="center"/>
    </xf>
    <xf numFmtId="0" fontId="22" fillId="0" borderId="0" xfId="0" applyFont="1" applyAlignment="1">
      <alignment horizontal="center" vertical="center"/>
    </xf>
    <xf numFmtId="0" fontId="22" fillId="0" borderId="0" xfId="0" applyFont="1" applyFill="1"/>
    <xf numFmtId="0" fontId="22" fillId="0" borderId="0" xfId="0" applyFont="1" applyFill="1" applyAlignment="1">
      <alignment horizontal="right"/>
    </xf>
    <xf numFmtId="49" fontId="24" fillId="0" borderId="0" xfId="0" applyNumberFormat="1" applyFont="1" applyFill="1" applyProtection="1">
      <protection locked="0"/>
    </xf>
    <xf numFmtId="49" fontId="22" fillId="0" borderId="0" xfId="0" applyNumberFormat="1" applyFont="1" applyFill="1"/>
    <xf numFmtId="0" fontId="34" fillId="0" borderId="0" xfId="0" applyFont="1" applyAlignment="1">
      <alignment horizontal="center"/>
    </xf>
    <xf numFmtId="0" fontId="22" fillId="0" borderId="0" xfId="0" applyNumberFormat="1" applyFont="1" applyAlignment="1">
      <alignment horizontal="center"/>
    </xf>
    <xf numFmtId="0" fontId="21" fillId="0" borderId="1" xfId="0" applyNumberFormat="1" applyFont="1" applyBorder="1" applyAlignment="1">
      <alignment horizontal="center"/>
    </xf>
    <xf numFmtId="10" fontId="30" fillId="0" borderId="6" xfId="0" applyNumberFormat="1" applyFont="1" applyBorder="1" applyAlignment="1" applyProtection="1">
      <alignment horizontal="center"/>
    </xf>
    <xf numFmtId="0" fontId="26" fillId="0" borderId="0" xfId="0" applyFont="1" applyProtection="1"/>
    <xf numFmtId="0" fontId="22" fillId="0" borderId="0" xfId="0" applyFont="1" applyProtection="1"/>
    <xf numFmtId="0" fontId="20" fillId="0" borderId="0" xfId="0" applyFont="1" applyProtection="1"/>
    <xf numFmtId="0" fontId="20" fillId="0" borderId="17" xfId="0" applyFont="1" applyBorder="1" applyProtection="1"/>
    <xf numFmtId="0" fontId="20" fillId="0" borderId="18" xfId="0" applyFont="1" applyBorder="1" applyProtection="1"/>
    <xf numFmtId="0" fontId="20" fillId="0" borderId="19" xfId="0" applyFont="1" applyBorder="1" applyProtection="1"/>
    <xf numFmtId="172" fontId="20" fillId="0" borderId="0" xfId="2" applyNumberFormat="1" applyFont="1" applyProtection="1"/>
    <xf numFmtId="0" fontId="20" fillId="0" borderId="20" xfId="0" applyFont="1" applyBorder="1" applyProtection="1"/>
    <xf numFmtId="0" fontId="20" fillId="0" borderId="0" xfId="0" applyFont="1" applyBorder="1" applyProtection="1"/>
    <xf numFmtId="0" fontId="20" fillId="0" borderId="21" xfId="0" applyFont="1" applyBorder="1" applyProtection="1"/>
    <xf numFmtId="173" fontId="20" fillId="0" borderId="0" xfId="1" applyNumberFormat="1" applyFont="1" applyProtection="1"/>
    <xf numFmtId="173" fontId="20" fillId="0" borderId="15" xfId="1" applyNumberFormat="1" applyFont="1" applyBorder="1" applyProtection="1"/>
    <xf numFmtId="172" fontId="20" fillId="0" borderId="18" xfId="0" applyNumberFormat="1" applyFont="1" applyBorder="1" applyProtection="1"/>
    <xf numFmtId="0" fontId="20" fillId="0" borderId="22" xfId="0" applyFont="1" applyBorder="1" applyProtection="1"/>
    <xf numFmtId="0" fontId="20" fillId="0" borderId="15" xfId="0" applyFont="1" applyBorder="1" applyProtection="1"/>
    <xf numFmtId="0" fontId="20" fillId="0" borderId="23" xfId="0" applyFont="1" applyBorder="1" applyProtection="1"/>
    <xf numFmtId="0" fontId="35" fillId="0" borderId="0" xfId="0" applyFont="1" applyProtection="1"/>
    <xf numFmtId="172" fontId="20" fillId="0" borderId="15" xfId="2" applyNumberFormat="1" applyFont="1" applyBorder="1" applyProtection="1"/>
    <xf numFmtId="10" fontId="20" fillId="0" borderId="0" xfId="0" applyNumberFormat="1" applyFont="1" applyProtection="1"/>
    <xf numFmtId="172" fontId="20" fillId="0" borderId="0" xfId="0" applyNumberFormat="1" applyFont="1" applyProtection="1"/>
    <xf numFmtId="9" fontId="20" fillId="0" borderId="0" xfId="0" applyNumberFormat="1" applyFont="1" applyProtection="1"/>
    <xf numFmtId="0" fontId="20" fillId="0" borderId="0" xfId="0" applyFont="1" applyAlignment="1" applyProtection="1">
      <alignment horizontal="right"/>
    </xf>
    <xf numFmtId="172" fontId="20" fillId="0" borderId="24" xfId="0" applyNumberFormat="1" applyFont="1" applyBorder="1" applyProtection="1"/>
    <xf numFmtId="9" fontId="35" fillId="0" borderId="60" xfId="0" applyNumberFormat="1" applyFont="1" applyBorder="1" applyAlignment="1" applyProtection="1">
      <alignment horizontal="center"/>
    </xf>
    <xf numFmtId="164" fontId="21" fillId="0" borderId="2" xfId="0" applyNumberFormat="1" applyFont="1" applyBorder="1" applyAlignment="1" applyProtection="1">
      <alignment horizontal="center"/>
    </xf>
    <xf numFmtId="0" fontId="21" fillId="0" borderId="2" xfId="0" applyNumberFormat="1" applyFont="1" applyBorder="1" applyAlignment="1" applyProtection="1">
      <alignment horizontal="center"/>
    </xf>
    <xf numFmtId="0" fontId="21" fillId="0" borderId="2" xfId="0" applyFont="1" applyBorder="1" applyAlignment="1" applyProtection="1">
      <alignment horizontal="center"/>
    </xf>
    <xf numFmtId="0" fontId="21" fillId="0" borderId="12" xfId="0" applyFont="1" applyBorder="1" applyAlignment="1" applyProtection="1">
      <alignment horizontal="center"/>
    </xf>
    <xf numFmtId="0" fontId="21" fillId="0" borderId="3" xfId="0" applyFont="1" applyBorder="1" applyAlignment="1" applyProtection="1">
      <alignment horizontal="left"/>
    </xf>
    <xf numFmtId="0" fontId="21" fillId="0" borderId="5" xfId="0" applyFont="1" applyBorder="1" applyAlignment="1" applyProtection="1">
      <alignment horizontal="center"/>
    </xf>
    <xf numFmtId="0" fontId="21" fillId="0" borderId="2" xfId="0" applyFont="1" applyBorder="1" applyProtection="1"/>
    <xf numFmtId="164" fontId="21" fillId="0" borderId="2" xfId="0" applyNumberFormat="1" applyFont="1" applyFill="1" applyBorder="1" applyAlignment="1" applyProtection="1">
      <alignment horizontal="center"/>
      <protection locked="0"/>
    </xf>
    <xf numFmtId="0" fontId="36" fillId="0" borderId="0" xfId="0" applyFont="1" applyAlignment="1">
      <alignment horizontal="left" indent="2"/>
    </xf>
    <xf numFmtId="0" fontId="36" fillId="0" borderId="0" xfId="0" applyFont="1" applyAlignment="1">
      <alignment horizontal="left" indent="3"/>
    </xf>
    <xf numFmtId="0" fontId="0" fillId="0" borderId="0" xfId="0" applyAlignment="1">
      <alignment horizontal="left" indent="1"/>
    </xf>
    <xf numFmtId="0" fontId="36" fillId="0" borderId="0" xfId="0" applyFont="1" applyAlignment="1">
      <alignment horizontal="left" indent="1"/>
    </xf>
    <xf numFmtId="0" fontId="26" fillId="0" borderId="0" xfId="0" applyNumberFormat="1" applyFont="1" applyAlignment="1" applyProtection="1">
      <alignment horizontal="center"/>
    </xf>
    <xf numFmtId="14" fontId="21" fillId="0" borderId="0" xfId="0" applyNumberFormat="1" applyFont="1" applyProtection="1"/>
    <xf numFmtId="175" fontId="21" fillId="0" borderId="0" xfId="0" applyNumberFormat="1" applyFont="1" applyProtection="1"/>
    <xf numFmtId="0" fontId="22" fillId="0" borderId="0" xfId="0" applyNumberFormat="1" applyFont="1" applyAlignment="1" applyProtection="1">
      <alignment horizontal="left"/>
    </xf>
    <xf numFmtId="0" fontId="22" fillId="0" borderId="0" xfId="0" applyNumberFormat="1" applyFont="1" applyAlignment="1" applyProtection="1">
      <alignment horizontal="center"/>
    </xf>
    <xf numFmtId="0" fontId="33" fillId="0" borderId="0" xfId="0" applyNumberFormat="1" applyFont="1" applyAlignment="1" applyProtection="1">
      <alignment horizontal="center"/>
    </xf>
    <xf numFmtId="171" fontId="22" fillId="0" borderId="0" xfId="0" applyNumberFormat="1" applyFont="1" applyProtection="1"/>
    <xf numFmtId="0" fontId="22" fillId="0" borderId="0" xfId="0" applyNumberFormat="1" applyFont="1" applyBorder="1" applyAlignment="1" applyProtection="1">
      <alignment horizontal="center"/>
    </xf>
    <xf numFmtId="0" fontId="21" fillId="0" borderId="0" xfId="0" applyNumberFormat="1" applyFont="1" applyProtection="1"/>
    <xf numFmtId="0" fontId="21" fillId="0" borderId="0" xfId="0" applyNumberFormat="1" applyFont="1" applyAlignment="1" applyProtection="1">
      <alignment horizontal="left"/>
    </xf>
    <xf numFmtId="171" fontId="21" fillId="0" borderId="0" xfId="0" applyNumberFormat="1" applyFont="1" applyAlignment="1" applyProtection="1">
      <alignment horizontal="center"/>
    </xf>
    <xf numFmtId="171" fontId="21" fillId="0" borderId="2" xfId="0" applyNumberFormat="1" applyFont="1" applyBorder="1" applyProtection="1"/>
    <xf numFmtId="0" fontId="21" fillId="0" borderId="0" xfId="0" applyNumberFormat="1" applyFont="1" applyBorder="1" applyAlignment="1" applyProtection="1"/>
    <xf numFmtId="0" fontId="11" fillId="0" borderId="0" xfId="0" applyFont="1" applyProtection="1"/>
    <xf numFmtId="0" fontId="10" fillId="0" borderId="0" xfId="0" applyFont="1" applyAlignment="1" applyProtection="1">
      <alignment horizontal="right"/>
    </xf>
    <xf numFmtId="0" fontId="10" fillId="0" borderId="0" xfId="0" applyFont="1" applyProtection="1"/>
    <xf numFmtId="0" fontId="10" fillId="0" borderId="17" xfId="0" applyFont="1" applyBorder="1" applyProtection="1"/>
    <xf numFmtId="0" fontId="10" fillId="0" borderId="18" xfId="0" applyFont="1" applyBorder="1" applyProtection="1"/>
    <xf numFmtId="0" fontId="10" fillId="0" borderId="25" xfId="0" applyFont="1" applyBorder="1" applyProtection="1"/>
    <xf numFmtId="0" fontId="10" fillId="0" borderId="26" xfId="0" applyFont="1" applyBorder="1" applyAlignment="1" applyProtection="1">
      <alignment horizontal="center"/>
    </xf>
    <xf numFmtId="0" fontId="10" fillId="0" borderId="27" xfId="0" applyFont="1" applyBorder="1" applyProtection="1"/>
    <xf numFmtId="0" fontId="10" fillId="0" borderId="19" xfId="0" applyFont="1" applyBorder="1" applyProtection="1"/>
    <xf numFmtId="0" fontId="10" fillId="0" borderId="28" xfId="0" applyFont="1" applyBorder="1" applyAlignment="1" applyProtection="1">
      <alignment horizontal="center"/>
    </xf>
    <xf numFmtId="0" fontId="10" fillId="0" borderId="29" xfId="0" applyFont="1" applyBorder="1" applyAlignment="1" applyProtection="1">
      <alignment horizontal="center"/>
    </xf>
    <xf numFmtId="0" fontId="10" fillId="0" borderId="30" xfId="0" applyFont="1" applyBorder="1" applyAlignment="1" applyProtection="1">
      <alignment horizontal="center"/>
    </xf>
    <xf numFmtId="0" fontId="10" fillId="0" borderId="31" xfId="0" applyFont="1" applyBorder="1" applyAlignment="1" applyProtection="1">
      <alignment horizontal="center"/>
    </xf>
    <xf numFmtId="0" fontId="11" fillId="0" borderId="20" xfId="0" applyFont="1" applyBorder="1" applyProtection="1"/>
    <xf numFmtId="0" fontId="11" fillId="0" borderId="0" xfId="0" applyFont="1" applyBorder="1" applyProtection="1"/>
    <xf numFmtId="0" fontId="11" fillId="0" borderId="32" xfId="0" applyFont="1" applyBorder="1" applyProtection="1"/>
    <xf numFmtId="0" fontId="11" fillId="0" borderId="33" xfId="0" applyFont="1" applyBorder="1" applyProtection="1"/>
    <xf numFmtId="0" fontId="11" fillId="0" borderId="34" xfId="0" applyFont="1" applyBorder="1" applyProtection="1"/>
    <xf numFmtId="0" fontId="14" fillId="0" borderId="20" xfId="0" applyFont="1" applyBorder="1" applyProtection="1"/>
    <xf numFmtId="44" fontId="11" fillId="4" borderId="32" xfId="0" applyNumberFormat="1" applyFont="1" applyFill="1" applyBorder="1" applyProtection="1">
      <protection locked="0"/>
    </xf>
    <xf numFmtId="44" fontId="11" fillId="5" borderId="33" xfId="0" applyNumberFormat="1" applyFont="1" applyFill="1" applyBorder="1" applyProtection="1"/>
    <xf numFmtId="44" fontId="11" fillId="5" borderId="34" xfId="0" applyNumberFormat="1" applyFont="1" applyFill="1" applyBorder="1" applyProtection="1"/>
    <xf numFmtId="0" fontId="16" fillId="0" borderId="16" xfId="0" applyFont="1" applyBorder="1" applyAlignment="1" applyProtection="1">
      <alignment horizontal="center" wrapText="1"/>
    </xf>
    <xf numFmtId="43" fontId="11" fillId="0" borderId="32" xfId="0" applyNumberFormat="1" applyFont="1" applyBorder="1" applyProtection="1">
      <protection locked="0"/>
    </xf>
    <xf numFmtId="43" fontId="11" fillId="0" borderId="33" xfId="0" applyNumberFormat="1" applyFont="1" applyBorder="1" applyProtection="1"/>
    <xf numFmtId="43" fontId="11" fillId="0" borderId="34" xfId="0" applyNumberFormat="1" applyFont="1" applyBorder="1" applyProtection="1"/>
    <xf numFmtId="49" fontId="11" fillId="4" borderId="16" xfId="0" applyNumberFormat="1" applyFont="1" applyFill="1" applyBorder="1" applyAlignment="1" applyProtection="1">
      <alignment horizontal="center"/>
      <protection locked="0"/>
    </xf>
    <xf numFmtId="43" fontId="11" fillId="4" borderId="32" xfId="0" applyNumberFormat="1" applyFont="1" applyFill="1" applyBorder="1" applyProtection="1">
      <protection locked="0"/>
    </xf>
    <xf numFmtId="43" fontId="11" fillId="5" borderId="33" xfId="0" applyNumberFormat="1" applyFont="1" applyFill="1" applyBorder="1" applyProtection="1"/>
    <xf numFmtId="43" fontId="11" fillId="5" borderId="34" xfId="0" applyNumberFormat="1" applyFont="1" applyFill="1" applyBorder="1" applyProtection="1"/>
    <xf numFmtId="49" fontId="11" fillId="0" borderId="18" xfId="0" applyNumberFormat="1" applyFont="1" applyBorder="1" applyAlignment="1" applyProtection="1">
      <alignment horizontal="center"/>
    </xf>
    <xf numFmtId="49" fontId="11" fillId="0" borderId="19" xfId="0" applyNumberFormat="1" applyFont="1" applyBorder="1" applyAlignment="1" applyProtection="1">
      <alignment horizontal="center"/>
    </xf>
    <xf numFmtId="44" fontId="11" fillId="5" borderId="32" xfId="0" applyNumberFormat="1" applyFont="1" applyFill="1" applyBorder="1" applyProtection="1"/>
    <xf numFmtId="0" fontId="11" fillId="0" borderId="20" xfId="0" applyFont="1" applyBorder="1" applyAlignment="1" applyProtection="1">
      <alignment vertical="top"/>
    </xf>
    <xf numFmtId="44" fontId="11" fillId="5" borderId="32" xfId="0" applyNumberFormat="1" applyFont="1" applyFill="1" applyBorder="1" applyAlignment="1" applyProtection="1">
      <alignment vertical="top"/>
    </xf>
    <xf numFmtId="44" fontId="11" fillId="5" borderId="33" xfId="0" applyNumberFormat="1" applyFont="1" applyFill="1" applyBorder="1" applyAlignment="1" applyProtection="1">
      <alignment vertical="top"/>
    </xf>
    <xf numFmtId="44" fontId="11" fillId="5" borderId="34" xfId="0" applyNumberFormat="1" applyFont="1" applyFill="1" applyBorder="1" applyAlignment="1" applyProtection="1">
      <alignment vertical="top"/>
    </xf>
    <xf numFmtId="44" fontId="37" fillId="5" borderId="34" xfId="0" applyNumberFormat="1" applyFont="1" applyFill="1" applyBorder="1" applyProtection="1"/>
    <xf numFmtId="176" fontId="11" fillId="0" borderId="20" xfId="0" applyNumberFormat="1" applyFont="1" applyBorder="1" applyProtection="1"/>
    <xf numFmtId="43" fontId="11" fillId="5" borderId="32" xfId="0" applyNumberFormat="1" applyFont="1" applyFill="1" applyBorder="1" applyProtection="1"/>
    <xf numFmtId="0" fontId="14" fillId="0" borderId="20" xfId="0" applyFont="1" applyBorder="1" applyAlignment="1" applyProtection="1"/>
    <xf numFmtId="0" fontId="11" fillId="0" borderId="0" xfId="0" applyFont="1" applyBorder="1" applyAlignment="1" applyProtection="1"/>
    <xf numFmtId="44" fontId="10" fillId="5" borderId="35" xfId="0" applyNumberFormat="1" applyFont="1" applyFill="1" applyBorder="1" applyAlignment="1" applyProtection="1">
      <alignment vertical="center"/>
    </xf>
    <xf numFmtId="44" fontId="10" fillId="5" borderId="36" xfId="0" applyNumberFormat="1" applyFont="1" applyFill="1" applyBorder="1" applyAlignment="1" applyProtection="1">
      <alignment vertical="center"/>
    </xf>
    <xf numFmtId="44" fontId="10" fillId="5" borderId="37" xfId="0" applyNumberFormat="1" applyFont="1" applyFill="1" applyBorder="1" applyAlignment="1" applyProtection="1">
      <alignment vertical="center"/>
    </xf>
    <xf numFmtId="0" fontId="22" fillId="0" borderId="0" xfId="0" applyFont="1" applyAlignment="1" applyProtection="1">
      <alignment horizontal="center"/>
    </xf>
    <xf numFmtId="0" fontId="22" fillId="0" borderId="0" xfId="0" applyFont="1" applyBorder="1" applyProtection="1"/>
    <xf numFmtId="0" fontId="21" fillId="0" borderId="38" xfId="0" applyFont="1" applyBorder="1" applyProtection="1"/>
    <xf numFmtId="0" fontId="21" fillId="0" borderId="39" xfId="0" applyFont="1" applyBorder="1" applyAlignment="1" applyProtection="1">
      <alignment horizontal="center"/>
    </xf>
    <xf numFmtId="0" fontId="22" fillId="0" borderId="40" xfId="0" applyFont="1" applyBorder="1" applyProtection="1"/>
    <xf numFmtId="10" fontId="25" fillId="0" borderId="0" xfId="0" applyNumberFormat="1" applyFont="1" applyBorder="1" applyProtection="1"/>
    <xf numFmtId="10" fontId="25" fillId="0" borderId="6" xfId="0" applyNumberFormat="1" applyFont="1" applyBorder="1" applyAlignment="1" applyProtection="1">
      <alignment horizontal="center"/>
    </xf>
    <xf numFmtId="0" fontId="22" fillId="0" borderId="6" xfId="0" applyFont="1" applyBorder="1" applyAlignment="1" applyProtection="1">
      <alignment horizontal="center"/>
    </xf>
    <xf numFmtId="0" fontId="22" fillId="0" borderId="41" xfId="0" applyFont="1" applyBorder="1" applyProtection="1"/>
    <xf numFmtId="0" fontId="22" fillId="0" borderId="42" xfId="0" applyFont="1" applyBorder="1" applyProtection="1"/>
    <xf numFmtId="0" fontId="21" fillId="0" borderId="61" xfId="0" applyFont="1" applyBorder="1" applyProtection="1"/>
    <xf numFmtId="171" fontId="21" fillId="0" borderId="0" xfId="0" applyNumberFormat="1" applyFont="1" applyBorder="1" applyAlignment="1" applyProtection="1">
      <alignment horizontal="center"/>
    </xf>
    <xf numFmtId="0" fontId="22" fillId="0" borderId="62" xfId="0" applyFont="1" applyBorder="1" applyProtection="1"/>
    <xf numFmtId="171" fontId="22" fillId="0" borderId="0" xfId="0" applyNumberFormat="1" applyFont="1" applyBorder="1" applyAlignment="1" applyProtection="1">
      <alignment horizontal="center"/>
    </xf>
    <xf numFmtId="0" fontId="22" fillId="0" borderId="63" xfId="0" applyFont="1" applyBorder="1" applyProtection="1"/>
    <xf numFmtId="171" fontId="22" fillId="0" borderId="64" xfId="0" applyNumberFormat="1" applyFont="1" applyBorder="1" applyAlignment="1" applyProtection="1">
      <alignment horizontal="center"/>
    </xf>
    <xf numFmtId="0" fontId="22" fillId="0" borderId="53" xfId="0" applyFont="1" applyBorder="1" applyProtection="1"/>
    <xf numFmtId="171" fontId="22" fillId="0" borderId="53" xfId="0" applyNumberFormat="1" applyFont="1" applyBorder="1" applyAlignment="1" applyProtection="1">
      <alignment horizontal="center"/>
    </xf>
    <xf numFmtId="0" fontId="21" fillId="0" borderId="0" xfId="0" applyFont="1" applyBorder="1" applyProtection="1"/>
    <xf numFmtId="0" fontId="22" fillId="0" borderId="62" xfId="0" applyFont="1" applyBorder="1" applyAlignment="1" applyProtection="1">
      <alignment horizontal="left"/>
    </xf>
    <xf numFmtId="0" fontId="21" fillId="0" borderId="0" xfId="0" applyFont="1" applyBorder="1" applyAlignment="1" applyProtection="1">
      <alignment horizontal="left"/>
    </xf>
    <xf numFmtId="0" fontId="21" fillId="0" borderId="0" xfId="0" applyNumberFormat="1" applyFont="1" applyAlignment="1" applyProtection="1">
      <alignment horizontal="center"/>
    </xf>
    <xf numFmtId="0" fontId="22" fillId="0" borderId="0" xfId="0" applyNumberFormat="1" applyFont="1" applyAlignment="1" applyProtection="1">
      <alignment horizontal="center"/>
    </xf>
    <xf numFmtId="0" fontId="21" fillId="0" borderId="1" xfId="0" applyNumberFormat="1" applyFont="1" applyBorder="1" applyAlignment="1" applyProtection="1">
      <alignment horizontal="center"/>
    </xf>
    <xf numFmtId="1" fontId="27" fillId="0" borderId="57" xfId="0" applyNumberFormat="1" applyFont="1" applyBorder="1" applyAlignment="1" applyProtection="1">
      <alignment horizontal="center"/>
    </xf>
    <xf numFmtId="39" fontId="24" fillId="0" borderId="1" xfId="0" applyNumberFormat="1" applyFont="1" applyBorder="1" applyProtection="1"/>
    <xf numFmtId="39" fontId="24" fillId="0" borderId="1" xfId="0" applyNumberFormat="1" applyFont="1" applyBorder="1" applyAlignment="1" applyProtection="1">
      <alignment horizontal="center"/>
    </xf>
    <xf numFmtId="164" fontId="27" fillId="0" borderId="0" xfId="0" quotePrefix="1" applyNumberFormat="1" applyFont="1" applyBorder="1" applyAlignment="1" applyProtection="1">
      <alignment horizontal="center"/>
    </xf>
    <xf numFmtId="39" fontId="24" fillId="0" borderId="0" xfId="0" applyNumberFormat="1" applyFont="1" applyProtection="1"/>
    <xf numFmtId="164" fontId="27" fillId="0" borderId="0" xfId="0" applyNumberFormat="1" applyFont="1" applyBorder="1" applyAlignment="1" applyProtection="1">
      <alignment horizontal="center"/>
    </xf>
    <xf numFmtId="0" fontId="27" fillId="0" borderId="0" xfId="0" applyFont="1" applyBorder="1" applyAlignment="1" applyProtection="1">
      <alignment horizontal="center"/>
    </xf>
    <xf numFmtId="39" fontId="27" fillId="0" borderId="0" xfId="0" applyNumberFormat="1" applyFont="1" applyBorder="1" applyAlignment="1" applyProtection="1">
      <alignment horizontal="center"/>
    </xf>
    <xf numFmtId="39" fontId="28" fillId="0" borderId="0" xfId="0" applyNumberFormat="1" applyFont="1" applyProtection="1"/>
    <xf numFmtId="167" fontId="24" fillId="0" borderId="0" xfId="0" applyNumberFormat="1" applyFont="1" applyProtection="1"/>
    <xf numFmtId="0" fontId="21" fillId="0" borderId="0" xfId="0" applyFont="1" applyBorder="1" applyAlignment="1" applyProtection="1">
      <alignment horizontal="center"/>
    </xf>
    <xf numFmtId="0" fontId="21" fillId="0" borderId="0" xfId="0" applyFont="1" applyAlignment="1" applyProtection="1">
      <alignment horizontal="center"/>
    </xf>
    <xf numFmtId="0" fontId="21" fillId="0" borderId="16" xfId="0" applyFont="1" applyBorder="1" applyAlignment="1">
      <alignment horizontal="center"/>
    </xf>
    <xf numFmtId="0" fontId="22" fillId="0" borderId="16" xfId="0" applyFont="1" applyBorder="1" applyAlignment="1">
      <alignment horizontal="center"/>
    </xf>
    <xf numFmtId="177" fontId="21" fillId="0" borderId="2" xfId="0" applyNumberFormat="1" applyFont="1" applyBorder="1" applyAlignment="1" applyProtection="1">
      <alignment horizontal="center"/>
    </xf>
    <xf numFmtId="0" fontId="1" fillId="0" borderId="0" xfId="0" applyFont="1" applyProtection="1"/>
    <xf numFmtId="0" fontId="1" fillId="0" borderId="0" xfId="0" applyFont="1" applyAlignment="1" applyProtection="1">
      <alignment horizontal="center" vertical="center"/>
    </xf>
    <xf numFmtId="0" fontId="1" fillId="0" borderId="0" xfId="0" applyFont="1"/>
    <xf numFmtId="49" fontId="11" fillId="4" borderId="16" xfId="0" applyNumberFormat="1" applyFont="1" applyFill="1" applyBorder="1" applyAlignment="1" applyProtection="1">
      <alignment horizontal="center"/>
      <protection locked="0"/>
    </xf>
    <xf numFmtId="43" fontId="11" fillId="5" borderId="16" xfId="0" applyNumberFormat="1" applyFont="1" applyFill="1" applyBorder="1" applyProtection="1"/>
    <xf numFmtId="0" fontId="38" fillId="0" borderId="0" xfId="0" applyFont="1" applyBorder="1" applyAlignment="1" applyProtection="1">
      <alignment horizontal="center" vertical="center"/>
    </xf>
    <xf numFmtId="0" fontId="18" fillId="0" borderId="20" xfId="0" applyFont="1" applyBorder="1" applyProtection="1"/>
    <xf numFmtId="0" fontId="38" fillId="0" borderId="0" xfId="0" applyFont="1" applyAlignment="1" applyProtection="1">
      <alignment horizontal="center" vertical="center"/>
    </xf>
    <xf numFmtId="0" fontId="38" fillId="0" borderId="32" xfId="0" applyFont="1" applyBorder="1" applyAlignment="1" applyProtection="1">
      <alignment horizontal="center" vertical="center"/>
    </xf>
    <xf numFmtId="0" fontId="38" fillId="0" borderId="21" xfId="0" applyFont="1" applyBorder="1" applyAlignment="1" applyProtection="1">
      <alignment vertical="center"/>
    </xf>
    <xf numFmtId="10" fontId="11" fillId="4" borderId="20" xfId="0" applyNumberFormat="1" applyFont="1" applyFill="1" applyBorder="1" applyProtection="1">
      <protection locked="0"/>
    </xf>
    <xf numFmtId="10" fontId="11" fillId="4" borderId="20" xfId="0" applyNumberFormat="1" applyFont="1" applyFill="1" applyBorder="1" applyAlignment="1" applyProtection="1">
      <protection locked="0"/>
    </xf>
    <xf numFmtId="178" fontId="22" fillId="6" borderId="55" xfId="0" applyNumberFormat="1" applyFont="1" applyFill="1" applyBorder="1" applyAlignment="1" applyProtection="1">
      <alignment horizontal="center" vertical="center"/>
      <protection locked="0"/>
    </xf>
    <xf numFmtId="178" fontId="21" fillId="0" borderId="0" xfId="0" applyNumberFormat="1" applyFont="1" applyAlignment="1" applyProtection="1"/>
    <xf numFmtId="178" fontId="22" fillId="0" borderId="0" xfId="0" applyNumberFormat="1" applyFont="1" applyAlignment="1" applyProtection="1"/>
    <xf numFmtId="0" fontId="20" fillId="0" borderId="0" xfId="4"/>
    <xf numFmtId="0" fontId="22" fillId="0" borderId="0" xfId="0" applyNumberFormat="1" applyFont="1" applyProtection="1">
      <protection locked="0"/>
    </xf>
    <xf numFmtId="178" fontId="21" fillId="0" borderId="0" xfId="0" applyNumberFormat="1" applyFont="1" applyAlignment="1" applyProtection="1">
      <alignment horizontal="right" vertical="center"/>
    </xf>
    <xf numFmtId="0" fontId="1" fillId="0" borderId="0" xfId="0" applyFont="1" applyProtection="1">
      <protection locked="0"/>
    </xf>
    <xf numFmtId="171" fontId="22" fillId="0" borderId="11" xfId="0" applyNumberFormat="1" applyFont="1" applyBorder="1" applyAlignment="1" applyProtection="1">
      <alignment horizontal="center"/>
    </xf>
    <xf numFmtId="178" fontId="21" fillId="0" borderId="1" xfId="0" applyNumberFormat="1" applyFont="1" applyBorder="1" applyAlignment="1">
      <alignment horizontal="left"/>
    </xf>
    <xf numFmtId="178" fontId="21" fillId="0" borderId="1" xfId="0" applyNumberFormat="1" applyFont="1" applyBorder="1" applyAlignment="1" applyProtection="1">
      <alignment horizontal="left"/>
    </xf>
    <xf numFmtId="0" fontId="21" fillId="0" borderId="67" xfId="0" applyNumberFormat="1" applyFont="1" applyBorder="1" applyAlignment="1" applyProtection="1">
      <alignment horizontal="center"/>
      <protection locked="0"/>
    </xf>
    <xf numFmtId="164" fontId="27" fillId="7" borderId="2" xfId="0" applyNumberFormat="1" applyFont="1" applyFill="1" applyBorder="1" applyAlignment="1" applyProtection="1">
      <alignment horizontal="center"/>
      <protection locked="0"/>
    </xf>
    <xf numFmtId="0" fontId="27" fillId="7" borderId="2" xfId="0" applyFont="1" applyFill="1" applyBorder="1" applyAlignment="1" applyProtection="1">
      <alignment horizontal="center"/>
      <protection locked="0"/>
    </xf>
    <xf numFmtId="39" fontId="27" fillId="7" borderId="2" xfId="0" applyNumberFormat="1" applyFont="1" applyFill="1" applyBorder="1" applyAlignment="1" applyProtection="1">
      <alignment horizontal="center"/>
      <protection locked="0"/>
    </xf>
    <xf numFmtId="1" fontId="27" fillId="7" borderId="66" xfId="0" applyNumberFormat="1" applyFont="1" applyFill="1" applyBorder="1" applyAlignment="1" applyProtection="1">
      <alignment horizontal="center"/>
      <protection locked="0" hidden="1"/>
    </xf>
    <xf numFmtId="39" fontId="24" fillId="7" borderId="9" xfId="0" applyNumberFormat="1" applyFont="1" applyFill="1" applyBorder="1" applyAlignment="1" applyProtection="1">
      <alignment horizontal="center"/>
      <protection locked="0"/>
    </xf>
    <xf numFmtId="7" fontId="24" fillId="7" borderId="9" xfId="0" applyNumberFormat="1" applyFont="1" applyFill="1" applyBorder="1" applyAlignment="1" applyProtection="1">
      <alignment horizontal="center"/>
      <protection locked="0"/>
    </xf>
    <xf numFmtId="39" fontId="24" fillId="7" borderId="2" xfId="0" applyNumberFormat="1" applyFont="1" applyFill="1" applyBorder="1" applyAlignment="1" applyProtection="1">
      <alignment horizontal="center"/>
      <protection locked="0"/>
    </xf>
    <xf numFmtId="7" fontId="24" fillId="7" borderId="2" xfId="0" applyNumberFormat="1" applyFont="1" applyFill="1" applyBorder="1" applyAlignment="1" applyProtection="1">
      <alignment horizontal="center"/>
      <protection locked="0"/>
    </xf>
    <xf numFmtId="39" fontId="24" fillId="7" borderId="11" xfId="0" applyNumberFormat="1" applyFont="1" applyFill="1" applyBorder="1" applyAlignment="1" applyProtection="1">
      <alignment horizontal="center"/>
      <protection locked="0"/>
    </xf>
    <xf numFmtId="7" fontId="24" fillId="7" borderId="11" xfId="0" applyNumberFormat="1" applyFont="1" applyFill="1" applyBorder="1" applyAlignment="1" applyProtection="1">
      <alignment horizontal="center"/>
      <protection locked="0"/>
    </xf>
    <xf numFmtId="164" fontId="24" fillId="7" borderId="9" xfId="0" applyNumberFormat="1" applyFont="1" applyFill="1" applyBorder="1" applyAlignment="1" applyProtection="1">
      <alignment horizontal="center"/>
      <protection locked="0"/>
    </xf>
    <xf numFmtId="164" fontId="24" fillId="7" borderId="2" xfId="0" applyNumberFormat="1" applyFont="1" applyFill="1" applyBorder="1" applyAlignment="1" applyProtection="1">
      <alignment horizontal="center"/>
      <protection locked="0"/>
    </xf>
    <xf numFmtId="164" fontId="24" fillId="7" borderId="11" xfId="0" applyNumberFormat="1" applyFont="1" applyFill="1" applyBorder="1" applyAlignment="1" applyProtection="1">
      <alignment horizontal="center"/>
      <protection locked="0"/>
    </xf>
    <xf numFmtId="39" fontId="27" fillId="7" borderId="41" xfId="0" applyNumberFormat="1" applyFont="1" applyFill="1" applyBorder="1" applyProtection="1">
      <protection locked="0"/>
    </xf>
    <xf numFmtId="39" fontId="27" fillId="7" borderId="1" xfId="0" applyNumberFormat="1" applyFont="1" applyFill="1" applyBorder="1" applyProtection="1">
      <protection locked="0"/>
    </xf>
    <xf numFmtId="39" fontId="27" fillId="7" borderId="1" xfId="0" applyNumberFormat="1" applyFont="1" applyFill="1" applyBorder="1" applyAlignment="1" applyProtection="1">
      <alignment horizontal="center"/>
      <protection locked="0"/>
    </xf>
    <xf numFmtId="171" fontId="24" fillId="7" borderId="9" xfId="0" applyNumberFormat="1" applyFont="1" applyFill="1" applyBorder="1" applyAlignment="1" applyProtection="1">
      <alignment horizontal="center"/>
      <protection locked="0"/>
    </xf>
    <xf numFmtId="39" fontId="27" fillId="7" borderId="3" xfId="0" applyNumberFormat="1" applyFont="1" applyFill="1" applyBorder="1" applyProtection="1">
      <protection locked="0"/>
    </xf>
    <xf numFmtId="39" fontId="27" fillId="7" borderId="4" xfId="0" applyNumberFormat="1" applyFont="1" applyFill="1" applyBorder="1" applyProtection="1">
      <protection locked="0"/>
    </xf>
    <xf numFmtId="39" fontId="27" fillId="7" borderId="4" xfId="0" applyNumberFormat="1" applyFont="1" applyFill="1" applyBorder="1" applyAlignment="1" applyProtection="1">
      <alignment horizontal="center"/>
      <protection locked="0"/>
    </xf>
    <xf numFmtId="171" fontId="24" fillId="7" borderId="2" xfId="0" applyNumberFormat="1" applyFont="1" applyFill="1" applyBorder="1" applyAlignment="1" applyProtection="1">
      <alignment horizontal="center"/>
      <protection locked="0"/>
    </xf>
    <xf numFmtId="39" fontId="27" fillId="7" borderId="13" xfId="0" applyNumberFormat="1" applyFont="1" applyFill="1" applyBorder="1" applyProtection="1">
      <protection locked="0"/>
    </xf>
    <xf numFmtId="39" fontId="27" fillId="7" borderId="14" xfId="0" applyNumberFormat="1" applyFont="1" applyFill="1" applyBorder="1" applyProtection="1">
      <protection locked="0"/>
    </xf>
    <xf numFmtId="39" fontId="27" fillId="7" borderId="14" xfId="0" applyNumberFormat="1" applyFont="1" applyFill="1" applyBorder="1" applyAlignment="1" applyProtection="1">
      <alignment horizontal="center"/>
      <protection locked="0"/>
    </xf>
    <xf numFmtId="171" fontId="24" fillId="7" borderId="11" xfId="0" applyNumberFormat="1" applyFont="1" applyFill="1" applyBorder="1" applyAlignment="1" applyProtection="1">
      <alignment horizontal="center"/>
      <protection locked="0"/>
    </xf>
    <xf numFmtId="39" fontId="27" fillId="7" borderId="2" xfId="0" applyNumberFormat="1" applyFont="1" applyFill="1" applyBorder="1" applyProtection="1">
      <protection locked="0"/>
    </xf>
    <xf numFmtId="10" fontId="25" fillId="7" borderId="6" xfId="0" applyNumberFormat="1" applyFont="1" applyFill="1" applyBorder="1" applyAlignment="1" applyProtection="1">
      <alignment horizontal="center"/>
      <protection locked="0"/>
    </xf>
    <xf numFmtId="39" fontId="25" fillId="7" borderId="40" xfId="0" applyNumberFormat="1" applyFont="1" applyFill="1" applyBorder="1" applyProtection="1">
      <protection locked="0"/>
    </xf>
    <xf numFmtId="0" fontId="25" fillId="7" borderId="8" xfId="0" applyFont="1" applyFill="1" applyBorder="1" applyAlignment="1" applyProtection="1">
      <alignment horizontal="center"/>
      <protection locked="0"/>
    </xf>
    <xf numFmtId="7" fontId="25" fillId="7" borderId="8" xfId="0" applyNumberFormat="1" applyFont="1" applyFill="1" applyBorder="1" applyAlignment="1" applyProtection="1">
      <alignment horizontal="center"/>
      <protection locked="0"/>
    </xf>
    <xf numFmtId="0" fontId="22" fillId="0" borderId="7" xfId="0" applyFont="1" applyFill="1" applyBorder="1" applyAlignment="1">
      <alignment horizontal="center"/>
    </xf>
    <xf numFmtId="0" fontId="22" fillId="0" borderId="9" xfId="0" applyFont="1" applyFill="1" applyBorder="1" applyAlignment="1">
      <alignment horizontal="right"/>
    </xf>
    <xf numFmtId="7" fontId="22" fillId="0" borderId="9" xfId="0" applyNumberFormat="1" applyFont="1" applyFill="1" applyBorder="1" applyAlignment="1" applyProtection="1">
      <alignment horizontal="center"/>
    </xf>
    <xf numFmtId="178" fontId="22" fillId="7" borderId="55" xfId="0" applyNumberFormat="1" applyFont="1" applyFill="1" applyBorder="1" applyAlignment="1" applyProtection="1">
      <alignment horizontal="center" vertical="center"/>
      <protection locked="0"/>
    </xf>
    <xf numFmtId="0" fontId="0" fillId="0" borderId="0" xfId="0" applyAlignment="1"/>
    <xf numFmtId="0" fontId="6" fillId="0" borderId="0" xfId="0" applyFont="1" applyBorder="1" applyAlignment="1">
      <alignment horizontal="center" vertical="center"/>
    </xf>
    <xf numFmtId="0" fontId="0" fillId="0" borderId="0" xfId="0" applyBorder="1" applyAlignment="1"/>
    <xf numFmtId="0" fontId="50" fillId="0" borderId="0" xfId="0" applyFont="1" applyBorder="1" applyAlignment="1"/>
    <xf numFmtId="0" fontId="49" fillId="0" borderId="15" xfId="0" applyFont="1" applyBorder="1" applyAlignment="1">
      <alignment wrapText="1"/>
    </xf>
    <xf numFmtId="0" fontId="0" fillId="0" borderId="15" xfId="0" applyBorder="1" applyAlignment="1">
      <alignment horizontal="right"/>
    </xf>
    <xf numFmtId="0" fontId="44" fillId="0" borderId="0" xfId="0" applyFont="1"/>
    <xf numFmtId="0" fontId="30" fillId="0" borderId="0" xfId="0" applyFont="1" applyBorder="1" applyAlignment="1">
      <alignment horizontal="left"/>
    </xf>
    <xf numFmtId="7" fontId="60" fillId="7" borderId="2" xfId="0" applyNumberFormat="1" applyFont="1" applyFill="1" applyBorder="1" applyAlignment="1" applyProtection="1">
      <alignment horizontal="center"/>
      <protection locked="0"/>
    </xf>
    <xf numFmtId="0" fontId="22" fillId="9" borderId="0" xfId="0" applyFont="1" applyFill="1"/>
    <xf numFmtId="0" fontId="25" fillId="7" borderId="77" xfId="0" applyFont="1" applyFill="1" applyBorder="1" applyAlignment="1" applyProtection="1">
      <alignment horizontal="center"/>
      <protection locked="0"/>
    </xf>
    <xf numFmtId="178" fontId="25" fillId="7" borderId="77" xfId="0" applyNumberFormat="1" applyFont="1" applyFill="1" applyBorder="1" applyAlignment="1" applyProtection="1">
      <alignment horizontal="center"/>
      <protection locked="0"/>
    </xf>
    <xf numFmtId="0" fontId="39" fillId="7" borderId="77" xfId="3" applyFont="1" applyFill="1" applyBorder="1" applyAlignment="1" applyProtection="1">
      <alignment horizontal="center"/>
      <protection locked="0"/>
    </xf>
    <xf numFmtId="0" fontId="25" fillId="7" borderId="78" xfId="0" applyFont="1" applyFill="1" applyBorder="1" applyAlignment="1" applyProtection="1">
      <alignment horizontal="center"/>
      <protection locked="0"/>
    </xf>
    <xf numFmtId="0" fontId="25" fillId="7" borderId="79" xfId="0" applyFont="1" applyFill="1" applyBorder="1" applyAlignment="1" applyProtection="1">
      <alignment horizontal="center"/>
      <protection locked="0"/>
    </xf>
    <xf numFmtId="0" fontId="21" fillId="0" borderId="80" xfId="0" applyFont="1" applyBorder="1" applyAlignment="1">
      <alignment horizontal="right"/>
    </xf>
    <xf numFmtId="0" fontId="21" fillId="0" borderId="81" xfId="0" applyFont="1" applyBorder="1" applyAlignment="1">
      <alignment horizontal="right"/>
    </xf>
    <xf numFmtId="0" fontId="21" fillId="0" borderId="82" xfId="0" applyFont="1" applyBorder="1" applyAlignment="1">
      <alignment horizontal="right"/>
    </xf>
    <xf numFmtId="0" fontId="21" fillId="0" borderId="70" xfId="0" applyFont="1" applyBorder="1" applyAlignment="1">
      <alignment horizontal="right"/>
    </xf>
    <xf numFmtId="0" fontId="21" fillId="0" borderId="71" xfId="0" applyFont="1" applyBorder="1" applyAlignment="1">
      <alignment horizontal="right"/>
    </xf>
    <xf numFmtId="14" fontId="25" fillId="7" borderId="72" xfId="0" applyNumberFormat="1" applyFont="1" applyFill="1" applyBorder="1" applyAlignment="1" applyProtection="1">
      <alignment horizontal="center"/>
      <protection locked="0"/>
    </xf>
    <xf numFmtId="0" fontId="25" fillId="7" borderId="73" xfId="0" applyFont="1" applyFill="1" applyBorder="1" applyAlignment="1" applyProtection="1">
      <alignment horizontal="center"/>
      <protection locked="0"/>
    </xf>
    <xf numFmtId="0" fontId="25" fillId="7" borderId="74" xfId="0" applyFont="1" applyFill="1" applyBorder="1" applyAlignment="1" applyProtection="1">
      <alignment horizontal="center"/>
      <protection locked="0"/>
    </xf>
    <xf numFmtId="49" fontId="50" fillId="0" borderId="15" xfId="0" applyNumberFormat="1" applyFont="1" applyBorder="1" applyAlignment="1">
      <alignment horizontal="center" vertical="center"/>
    </xf>
    <xf numFmtId="0" fontId="50" fillId="0" borderId="15" xfId="0" applyFont="1" applyBorder="1" applyAlignment="1">
      <alignment horizontal="center"/>
    </xf>
    <xf numFmtId="0" fontId="30" fillId="0" borderId="15" xfId="0" applyFont="1" applyBorder="1" applyAlignment="1">
      <alignment horizontal="center"/>
    </xf>
    <xf numFmtId="0" fontId="30" fillId="0" borderId="15" xfId="0" applyFont="1" applyBorder="1" applyAlignment="1">
      <alignment horizontal="center" vertical="center"/>
    </xf>
    <xf numFmtId="0" fontId="50" fillId="0" borderId="15" xfId="0" applyFont="1" applyBorder="1" applyAlignment="1">
      <alignment horizontal="center" vertical="center"/>
    </xf>
    <xf numFmtId="0" fontId="30" fillId="0" borderId="0" xfId="0" applyFont="1" applyBorder="1" applyAlignment="1">
      <alignment horizontal="center" vertical="center"/>
    </xf>
    <xf numFmtId="0" fontId="26" fillId="0" borderId="0" xfId="0" applyFont="1" applyAlignment="1">
      <alignment horizontal="center" vertical="center"/>
    </xf>
    <xf numFmtId="0" fontId="0" fillId="0" borderId="15" xfId="0" applyBorder="1" applyAlignment="1">
      <alignment horizontal="center" vertical="center"/>
    </xf>
    <xf numFmtId="0" fontId="50" fillId="0" borderId="0" xfId="0" applyFont="1" applyBorder="1" applyAlignment="1">
      <alignment horizontal="center"/>
    </xf>
    <xf numFmtId="0" fontId="0" fillId="0" borderId="15" xfId="0" applyBorder="1" applyAlignment="1"/>
    <xf numFmtId="0" fontId="6" fillId="0" borderId="15" xfId="0" applyFont="1" applyBorder="1" applyAlignment="1">
      <alignment horizontal="center" wrapText="1"/>
    </xf>
    <xf numFmtId="0" fontId="48" fillId="0" borderId="15" xfId="0" applyFont="1" applyBorder="1" applyAlignment="1"/>
    <xf numFmtId="0" fontId="6" fillId="0" borderId="0" xfId="0" applyFont="1" applyBorder="1" applyAlignment="1">
      <alignment horizontal="left" vertical="center"/>
    </xf>
    <xf numFmtId="0" fontId="64" fillId="7" borderId="72" xfId="0" applyFont="1" applyFill="1" applyBorder="1" applyAlignment="1" applyProtection="1">
      <alignment horizontal="center" vertical="center"/>
      <protection locked="0"/>
    </xf>
    <xf numFmtId="0" fontId="64" fillId="7" borderId="74" xfId="0" applyFont="1" applyFill="1" applyBorder="1" applyAlignment="1" applyProtection="1">
      <alignment horizontal="center" vertical="center"/>
      <protection locked="0"/>
    </xf>
    <xf numFmtId="0" fontId="21" fillId="9" borderId="83" xfId="0" applyFont="1" applyFill="1" applyBorder="1" applyAlignment="1">
      <alignment horizontal="right"/>
    </xf>
    <xf numFmtId="0" fontId="21" fillId="9" borderId="84" xfId="0" applyFont="1" applyFill="1" applyBorder="1" applyAlignment="1">
      <alignment horizontal="right"/>
    </xf>
    <xf numFmtId="0" fontId="21" fillId="9" borderId="85" xfId="0" applyFont="1" applyFill="1" applyBorder="1" applyAlignment="1">
      <alignment horizontal="right"/>
    </xf>
    <xf numFmtId="0" fontId="22" fillId="8" borderId="0" xfId="0" applyFont="1" applyFill="1" applyAlignment="1">
      <alignment horizontal="center" vertical="center"/>
    </xf>
    <xf numFmtId="0" fontId="22" fillId="8" borderId="0" xfId="0" applyFont="1" applyFill="1"/>
    <xf numFmtId="0" fontId="22" fillId="8" borderId="88" xfId="0" applyFont="1" applyFill="1" applyBorder="1" applyAlignment="1">
      <alignment horizontal="center" vertical="center"/>
    </xf>
    <xf numFmtId="0" fontId="22" fillId="8" borderId="88" xfId="0" applyFont="1" applyFill="1" applyBorder="1"/>
    <xf numFmtId="0" fontId="22" fillId="8" borderId="0" xfId="0" applyFont="1" applyFill="1" applyBorder="1" applyAlignment="1">
      <alignment horizontal="center" vertical="center"/>
    </xf>
    <xf numFmtId="0" fontId="26" fillId="8" borderId="0" xfId="0" applyFont="1" applyFill="1" applyBorder="1" applyAlignment="1">
      <alignment wrapText="1"/>
    </xf>
    <xf numFmtId="0" fontId="22" fillId="0" borderId="94" xfId="0" applyFont="1" applyBorder="1"/>
    <xf numFmtId="0" fontId="68" fillId="0" borderId="95" xfId="0" applyFont="1" applyBorder="1" applyAlignment="1">
      <alignment horizontal="center" vertical="center"/>
    </xf>
    <xf numFmtId="0" fontId="68" fillId="0" borderId="96" xfId="0" applyFont="1" applyBorder="1" applyAlignment="1">
      <alignment vertical="center" wrapText="1"/>
    </xf>
    <xf numFmtId="0" fontId="70" fillId="0" borderId="93" xfId="0" applyFont="1" applyBorder="1" applyAlignment="1">
      <alignment wrapText="1"/>
    </xf>
    <xf numFmtId="0" fontId="68" fillId="0" borderId="98" xfId="0" applyFont="1" applyBorder="1" applyAlignment="1">
      <alignment horizontal="center" vertical="center"/>
    </xf>
    <xf numFmtId="0" fontId="22" fillId="0" borderId="99" xfId="0" applyFont="1" applyBorder="1" applyAlignment="1">
      <alignment horizontal="center" vertical="center"/>
    </xf>
    <xf numFmtId="0" fontId="22" fillId="0" borderId="100" xfId="0" applyFont="1" applyBorder="1" applyAlignment="1">
      <alignment horizontal="center" vertical="center"/>
    </xf>
    <xf numFmtId="0" fontId="32" fillId="0" borderId="101" xfId="0" applyFont="1" applyBorder="1"/>
    <xf numFmtId="0" fontId="32" fillId="0" borderId="102" xfId="0" applyFont="1" applyBorder="1"/>
    <xf numFmtId="0" fontId="68" fillId="0" borderId="97" xfId="0" applyFont="1" applyBorder="1" applyAlignment="1">
      <alignment horizontal="center" vertical="center"/>
    </xf>
    <xf numFmtId="0" fontId="22" fillId="8" borderId="0" xfId="0" applyFont="1" applyFill="1" applyAlignment="1">
      <alignment horizontal="right"/>
    </xf>
    <xf numFmtId="0" fontId="26" fillId="8" borderId="0" xfId="0" applyFont="1" applyFill="1"/>
    <xf numFmtId="0" fontId="31" fillId="8" borderId="0" xfId="0" applyFont="1" applyFill="1" applyAlignment="1"/>
    <xf numFmtId="0" fontId="22" fillId="0" borderId="105" xfId="0" applyFont="1" applyBorder="1"/>
    <xf numFmtId="0" fontId="22" fillId="0" borderId="0" xfId="0" applyFont="1" applyBorder="1"/>
    <xf numFmtId="0" fontId="26" fillId="0" borderId="0" xfId="0" applyFont="1" applyBorder="1"/>
    <xf numFmtId="0" fontId="22" fillId="0" borderId="107" xfId="0" applyFont="1" applyBorder="1"/>
    <xf numFmtId="0" fontId="22" fillId="8" borderId="107" xfId="0" applyFont="1" applyFill="1" applyBorder="1"/>
    <xf numFmtId="0" fontId="22" fillId="8" borderId="105" xfId="0" applyFont="1" applyFill="1" applyBorder="1"/>
    <xf numFmtId="0" fontId="26" fillId="8" borderId="70" xfId="0" applyFont="1" applyFill="1" applyBorder="1"/>
    <xf numFmtId="0" fontId="22" fillId="3" borderId="75" xfId="0" applyFont="1" applyFill="1" applyBorder="1" applyAlignment="1">
      <alignment horizontal="right"/>
    </xf>
    <xf numFmtId="0" fontId="22" fillId="3" borderId="76" xfId="0" applyFont="1" applyFill="1" applyBorder="1"/>
    <xf numFmtId="0" fontId="22" fillId="6" borderId="0" xfId="0" applyFont="1" applyFill="1"/>
    <xf numFmtId="0" fontId="22" fillId="6" borderId="0" xfId="0" applyFont="1" applyFill="1" applyAlignment="1">
      <alignment horizontal="center"/>
    </xf>
    <xf numFmtId="0" fontId="26" fillId="0" borderId="104" xfId="0" applyFont="1" applyBorder="1" applyProtection="1"/>
    <xf numFmtId="0" fontId="22" fillId="0" borderId="105" xfId="0" applyFont="1" applyBorder="1" applyProtection="1"/>
    <xf numFmtId="0" fontId="22" fillId="0" borderId="105" xfId="0" applyFont="1" applyBorder="1" applyAlignment="1" applyProtection="1">
      <alignment horizontal="center"/>
    </xf>
    <xf numFmtId="0" fontId="22" fillId="0" borderId="106" xfId="0" applyFont="1" applyBorder="1"/>
    <xf numFmtId="0" fontId="22" fillId="0" borderId="70" xfId="0" applyFont="1" applyBorder="1" applyProtection="1"/>
    <xf numFmtId="0" fontId="22" fillId="0" borderId="0" xfId="0" applyFont="1" applyBorder="1" applyAlignment="1" applyProtection="1">
      <alignment horizontal="center"/>
    </xf>
    <xf numFmtId="0" fontId="26" fillId="0" borderId="0" xfId="0" applyFont="1" applyBorder="1" applyProtection="1"/>
    <xf numFmtId="0" fontId="26" fillId="0" borderId="0" xfId="0" quotePrefix="1" applyFont="1" applyBorder="1" applyProtection="1"/>
    <xf numFmtId="0" fontId="22" fillId="0" borderId="107" xfId="0" applyFont="1" applyBorder="1" applyProtection="1"/>
    <xf numFmtId="0" fontId="25" fillId="0" borderId="0" xfId="0" applyFont="1" applyBorder="1" applyProtection="1"/>
    <xf numFmtId="39" fontId="25" fillId="0" borderId="0" xfId="0" applyNumberFormat="1" applyFont="1" applyBorder="1" applyProtection="1"/>
    <xf numFmtId="39" fontId="25" fillId="0" borderId="0" xfId="0" applyNumberFormat="1" applyFont="1" applyBorder="1" applyAlignment="1" applyProtection="1">
      <alignment horizontal="center"/>
    </xf>
    <xf numFmtId="0" fontId="22" fillId="2" borderId="0" xfId="0" applyFont="1" applyFill="1" applyBorder="1" applyProtection="1"/>
    <xf numFmtId="0" fontId="22" fillId="2" borderId="0" xfId="0" applyFont="1" applyFill="1" applyBorder="1" applyAlignment="1" applyProtection="1">
      <alignment horizontal="center"/>
    </xf>
    <xf numFmtId="10" fontId="22" fillId="2" borderId="0" xfId="0" applyNumberFormat="1" applyFont="1" applyFill="1" applyBorder="1" applyProtection="1"/>
    <xf numFmtId="39" fontId="22" fillId="2" borderId="0" xfId="0" applyNumberFormat="1" applyFont="1" applyFill="1" applyBorder="1" applyAlignment="1" applyProtection="1">
      <alignment horizontal="center"/>
    </xf>
    <xf numFmtId="39" fontId="22" fillId="2" borderId="0" xfId="0" applyNumberFormat="1" applyFont="1" applyFill="1" applyBorder="1" applyProtection="1"/>
    <xf numFmtId="0" fontId="22" fillId="0" borderId="0" xfId="0" applyFont="1" applyBorder="1" applyAlignment="1" applyProtection="1">
      <alignment horizontal="right"/>
    </xf>
    <xf numFmtId="0" fontId="22" fillId="0" borderId="71" xfId="0" applyFont="1" applyBorder="1" applyProtection="1"/>
    <xf numFmtId="0" fontId="22" fillId="0" borderId="103" xfId="0" applyFont="1" applyBorder="1" applyProtection="1"/>
    <xf numFmtId="0" fontId="22" fillId="0" borderId="103" xfId="0" applyFont="1" applyBorder="1" applyAlignment="1" applyProtection="1">
      <alignment horizontal="center"/>
    </xf>
    <xf numFmtId="0" fontId="22" fillId="0" borderId="109" xfId="0" applyFont="1" applyBorder="1"/>
    <xf numFmtId="0" fontId="0" fillId="6" borderId="0" xfId="0" applyFill="1"/>
    <xf numFmtId="171" fontId="22" fillId="6" borderId="0" xfId="0" applyNumberFormat="1" applyFont="1" applyFill="1" applyAlignment="1">
      <alignment horizontal="center"/>
    </xf>
    <xf numFmtId="0" fontId="26" fillId="6" borderId="0" xfId="0" applyFont="1" applyFill="1" applyBorder="1" applyAlignment="1">
      <alignment horizontal="center"/>
    </xf>
    <xf numFmtId="0" fontId="21" fillId="0" borderId="105" xfId="0" applyFont="1" applyBorder="1" applyAlignment="1">
      <alignment horizontal="center" vertical="center"/>
    </xf>
    <xf numFmtId="0" fontId="21" fillId="0" borderId="114" xfId="0" applyFont="1" applyBorder="1" applyAlignment="1">
      <alignment horizontal="center" vertical="center"/>
    </xf>
    <xf numFmtId="178" fontId="22" fillId="6" borderId="116" xfId="0" applyNumberFormat="1" applyFont="1" applyFill="1" applyBorder="1" applyAlignment="1" applyProtection="1">
      <alignment horizontal="center" vertical="center"/>
      <protection locked="0"/>
    </xf>
    <xf numFmtId="178" fontId="22" fillId="7" borderId="116" xfId="0" applyNumberFormat="1" applyFont="1" applyFill="1" applyBorder="1" applyAlignment="1" applyProtection="1">
      <alignment horizontal="center" vertical="center"/>
      <protection locked="0"/>
    </xf>
    <xf numFmtId="0" fontId="0" fillId="0" borderId="70" xfId="0" applyBorder="1"/>
    <xf numFmtId="0" fontId="0" fillId="0" borderId="0" xfId="0" applyBorder="1"/>
    <xf numFmtId="0" fontId="0" fillId="0" borderId="107" xfId="0" applyBorder="1"/>
    <xf numFmtId="0" fontId="31" fillId="6" borderId="0" xfId="0" applyFont="1" applyFill="1"/>
    <xf numFmtId="0" fontId="44" fillId="6" borderId="0" xfId="0" applyFont="1" applyFill="1"/>
    <xf numFmtId="0" fontId="6" fillId="6" borderId="0" xfId="0" applyFont="1" applyFill="1" applyAlignment="1">
      <alignment vertical="top"/>
    </xf>
    <xf numFmtId="0" fontId="5" fillId="6" borderId="0" xfId="0" applyFont="1" applyFill="1" applyAlignment="1">
      <alignment wrapText="1"/>
    </xf>
    <xf numFmtId="0" fontId="0" fillId="0" borderId="105" xfId="0" applyBorder="1"/>
    <xf numFmtId="0" fontId="0" fillId="0" borderId="106" xfId="0" applyBorder="1"/>
    <xf numFmtId="0" fontId="6" fillId="0" borderId="0" xfId="0" applyFont="1" applyBorder="1" applyAlignment="1">
      <alignment vertical="top" wrapText="1"/>
    </xf>
    <xf numFmtId="0" fontId="3" fillId="0" borderId="0" xfId="0" applyFont="1" applyBorder="1" applyAlignment="1">
      <alignment horizontal="right" vertical="top" wrapText="1"/>
    </xf>
    <xf numFmtId="0" fontId="0" fillId="0" borderId="0" xfId="0" applyBorder="1" applyAlignment="1">
      <alignment vertical="top" wrapText="1"/>
    </xf>
    <xf numFmtId="0" fontId="3" fillId="0" borderId="107" xfId="0" applyFont="1" applyBorder="1" applyAlignment="1">
      <alignment horizontal="right" vertical="top" wrapText="1"/>
    </xf>
    <xf numFmtId="0" fontId="6" fillId="0" borderId="0" xfId="0" applyFont="1" applyBorder="1" applyAlignment="1">
      <alignment horizontal="left" wrapText="1"/>
    </xf>
    <xf numFmtId="0" fontId="6" fillId="0" borderId="107" xfId="0" applyFont="1" applyBorder="1" applyAlignment="1">
      <alignment horizontal="left" wrapText="1"/>
    </xf>
    <xf numFmtId="0" fontId="7" fillId="0" borderId="0" xfId="0" applyFont="1" applyBorder="1" applyAlignment="1">
      <alignment vertical="top" wrapText="1"/>
    </xf>
    <xf numFmtId="0" fontId="5" fillId="0" borderId="0" xfId="0" applyFont="1" applyBorder="1" applyAlignment="1">
      <alignment wrapText="1"/>
    </xf>
    <xf numFmtId="0" fontId="5" fillId="0" borderId="107" xfId="0" applyFont="1" applyBorder="1" applyAlignment="1">
      <alignment wrapText="1"/>
    </xf>
    <xf numFmtId="0" fontId="0" fillId="0" borderId="0" xfId="0" applyBorder="1" applyAlignment="1"/>
    <xf numFmtId="0" fontId="50" fillId="0" borderId="0" xfId="0" applyFont="1" applyBorder="1" applyAlignment="1">
      <alignment horizontal="right"/>
    </xf>
    <xf numFmtId="0" fontId="30" fillId="0" borderId="107" xfId="0" applyFont="1" applyBorder="1" applyAlignment="1">
      <alignment horizontal="center" vertical="center"/>
    </xf>
    <xf numFmtId="0" fontId="6" fillId="0" borderId="118" xfId="0" applyFont="1" applyBorder="1" applyAlignment="1">
      <alignment horizontal="center" wrapText="1"/>
    </xf>
    <xf numFmtId="0" fontId="47" fillId="0" borderId="0" xfId="0" applyFont="1" applyBorder="1" applyAlignment="1">
      <alignment wrapText="1"/>
    </xf>
    <xf numFmtId="0" fontId="47" fillId="0" borderId="107" xfId="0" applyFont="1" applyBorder="1" applyAlignment="1">
      <alignment wrapText="1"/>
    </xf>
    <xf numFmtId="0" fontId="8" fillId="0" borderId="0" xfId="0" applyFont="1" applyBorder="1" applyAlignment="1">
      <alignment horizontal="center" vertical="top" wrapText="1"/>
    </xf>
    <xf numFmtId="0" fontId="56" fillId="0" borderId="0" xfId="0" applyFont="1" applyBorder="1" applyAlignment="1">
      <alignment horizontal="center" vertical="top" wrapText="1"/>
    </xf>
    <xf numFmtId="0" fontId="56" fillId="0" borderId="107" xfId="0" applyFont="1" applyBorder="1" applyAlignment="1">
      <alignment horizontal="center" vertical="top" wrapText="1"/>
    </xf>
    <xf numFmtId="0" fontId="6" fillId="0" borderId="0" xfId="0" applyFont="1" applyBorder="1" applyAlignment="1">
      <alignment horizontal="left" vertical="top" wrapText="1"/>
    </xf>
    <xf numFmtId="0" fontId="6" fillId="0" borderId="107" xfId="0" applyFont="1" applyBorder="1" applyAlignment="1">
      <alignment horizontal="center" vertical="center"/>
    </xf>
    <xf numFmtId="0" fontId="0" fillId="0" borderId="0" xfId="0" applyBorder="1" applyAlignment="1">
      <alignment horizontal="left" vertical="center"/>
    </xf>
    <xf numFmtId="0" fontId="6" fillId="0" borderId="0" xfId="0" applyFont="1" applyBorder="1" applyAlignment="1">
      <alignment horizontal="center" vertical="top"/>
    </xf>
    <xf numFmtId="0" fontId="6" fillId="0" borderId="0" xfId="0" applyFont="1" applyBorder="1" applyAlignment="1">
      <alignment horizontal="left" vertical="top"/>
    </xf>
    <xf numFmtId="0" fontId="6" fillId="0" borderId="0" xfId="0" applyFont="1" applyBorder="1" applyAlignment="1">
      <alignment horizontal="center"/>
    </xf>
    <xf numFmtId="0" fontId="6" fillId="0" borderId="0" xfId="0" applyFont="1" applyBorder="1" applyAlignment="1">
      <alignment horizontal="left"/>
    </xf>
    <xf numFmtId="0" fontId="59" fillId="0" borderId="0" xfId="0" applyFont="1" applyBorder="1" applyAlignment="1">
      <alignment vertical="center"/>
    </xf>
    <xf numFmtId="0" fontId="0" fillId="0" borderId="107" xfId="0" applyBorder="1" applyAlignment="1"/>
    <xf numFmtId="0" fontId="9" fillId="0" borderId="103" xfId="0" applyFont="1" applyBorder="1" applyAlignment="1"/>
    <xf numFmtId="0" fontId="9" fillId="0" borderId="109" xfId="0" applyFont="1" applyBorder="1" applyAlignment="1"/>
    <xf numFmtId="0" fontId="50" fillId="0" borderId="0" xfId="0" applyFont="1" applyBorder="1" applyAlignment="1">
      <alignment horizontal="left"/>
    </xf>
    <xf numFmtId="0" fontId="7" fillId="0" borderId="0" xfId="0" applyFont="1" applyBorder="1" applyAlignment="1">
      <alignment vertical="top"/>
    </xf>
    <xf numFmtId="0" fontId="6" fillId="0" borderId="122" xfId="0" applyFont="1" applyBorder="1" applyAlignment="1">
      <alignment horizontal="center" vertical="top" wrapText="1"/>
    </xf>
    <xf numFmtId="0" fontId="6" fillId="0" borderId="0" xfId="0" applyFont="1" applyBorder="1"/>
    <xf numFmtId="0" fontId="6" fillId="0" borderId="0" xfId="0" applyFont="1" applyBorder="1" applyAlignment="1">
      <alignment vertical="top"/>
    </xf>
    <xf numFmtId="0" fontId="0" fillId="0" borderId="70" xfId="0" applyFill="1" applyBorder="1"/>
    <xf numFmtId="0" fontId="44" fillId="0" borderId="70" xfId="0" applyFont="1" applyFill="1" applyBorder="1"/>
    <xf numFmtId="0" fontId="45" fillId="0" borderId="70" xfId="0" applyFont="1" applyFill="1" applyBorder="1"/>
    <xf numFmtId="0" fontId="31" fillId="0" borderId="70" xfId="0" applyFont="1" applyFill="1" applyBorder="1" applyAlignment="1">
      <alignment horizontal="center"/>
    </xf>
    <xf numFmtId="0" fontId="0" fillId="0" borderId="71" xfId="0" applyFill="1" applyBorder="1"/>
    <xf numFmtId="0" fontId="0" fillId="0" borderId="107" xfId="0" applyBorder="1" applyAlignment="1">
      <alignment vertical="top" wrapText="1"/>
    </xf>
    <xf numFmtId="0" fontId="48" fillId="0" borderId="107" xfId="0" applyFont="1" applyBorder="1" applyAlignment="1"/>
    <xf numFmtId="0" fontId="6" fillId="0" borderId="107" xfId="0" applyFont="1" applyBorder="1" applyAlignment="1">
      <alignment vertical="top" wrapText="1"/>
    </xf>
    <xf numFmtId="0" fontId="44" fillId="0" borderId="107" xfId="0" applyFont="1" applyBorder="1" applyAlignment="1">
      <alignment vertical="top" wrapText="1"/>
    </xf>
    <xf numFmtId="0" fontId="0" fillId="0" borderId="107" xfId="0" applyFont="1" applyBorder="1" applyAlignment="1">
      <alignment wrapText="1"/>
    </xf>
    <xf numFmtId="0" fontId="0" fillId="0" borderId="107" xfId="0" applyBorder="1" applyAlignment="1">
      <alignment horizontal="center" vertical="top" wrapText="1"/>
    </xf>
    <xf numFmtId="171" fontId="0" fillId="0" borderId="107" xfId="0" applyNumberFormat="1" applyBorder="1" applyAlignment="1">
      <alignment horizontal="center" vertical="top" wrapText="1"/>
    </xf>
    <xf numFmtId="0" fontId="53" fillId="0" borderId="107" xfId="0" applyFont="1" applyBorder="1" applyAlignment="1">
      <alignment wrapText="1"/>
    </xf>
    <xf numFmtId="0" fontId="62" fillId="7" borderId="107" xfId="0" applyFont="1" applyFill="1" applyBorder="1" applyAlignment="1" applyProtection="1">
      <alignment vertical="top" wrapText="1"/>
      <protection locked="0"/>
    </xf>
    <xf numFmtId="0" fontId="52" fillId="0" borderId="107" xfId="0" applyFont="1" applyBorder="1" applyAlignment="1">
      <alignment wrapText="1"/>
    </xf>
    <xf numFmtId="0" fontId="53" fillId="0" borderId="107" xfId="0" applyFont="1" applyBorder="1" applyAlignment="1">
      <alignment vertical="top" wrapText="1"/>
    </xf>
    <xf numFmtId="0" fontId="55" fillId="0" borderId="107" xfId="0" applyFont="1" applyBorder="1" applyAlignment="1">
      <alignment horizontal="center" vertical="top" wrapText="1"/>
    </xf>
    <xf numFmtId="0" fontId="0" fillId="0" borderId="107" xfId="0" applyBorder="1" applyAlignment="1">
      <alignment horizontal="center"/>
    </xf>
    <xf numFmtId="0" fontId="0" fillId="0" borderId="107" xfId="0" applyBorder="1" applyAlignment="1">
      <alignment horizontal="center" vertical="center"/>
    </xf>
    <xf numFmtId="0" fontId="0" fillId="0" borderId="107" xfId="0" applyBorder="1" applyAlignment="1">
      <alignment vertical="center"/>
    </xf>
    <xf numFmtId="0" fontId="0" fillId="0" borderId="107" xfId="0" applyBorder="1" applyAlignment="1">
      <alignment vertical="top"/>
    </xf>
    <xf numFmtId="0" fontId="30" fillId="0" borderId="107" xfId="0" applyFont="1" applyBorder="1" applyAlignment="1">
      <alignment horizontal="center"/>
    </xf>
    <xf numFmtId="0" fontId="31" fillId="0" borderId="104" xfId="0" applyFont="1" applyFill="1" applyBorder="1" applyAlignment="1">
      <alignment horizontal="center"/>
    </xf>
    <xf numFmtId="0" fontId="0" fillId="0" borderId="105" xfId="0" applyFill="1" applyBorder="1"/>
    <xf numFmtId="0" fontId="0" fillId="0" borderId="106" xfId="0" applyFill="1" applyBorder="1"/>
    <xf numFmtId="0" fontId="0" fillId="6" borderId="103" xfId="0" applyFill="1" applyBorder="1"/>
    <xf numFmtId="0" fontId="3" fillId="0" borderId="104" xfId="0" applyFont="1" applyBorder="1" applyAlignment="1">
      <alignment horizontal="center"/>
    </xf>
    <xf numFmtId="0" fontId="31" fillId="0" borderId="105" xfId="0" applyFont="1" applyBorder="1"/>
    <xf numFmtId="0" fontId="3" fillId="0" borderId="70" xfId="0" applyFont="1" applyBorder="1" applyAlignment="1">
      <alignment horizontal="center"/>
    </xf>
    <xf numFmtId="0" fontId="31" fillId="0" borderId="0" xfId="0" applyFont="1" applyBorder="1"/>
    <xf numFmtId="0" fontId="3" fillId="0" borderId="70" xfId="0" applyFont="1" applyBorder="1" applyAlignment="1">
      <alignment horizontal="center" vertical="center"/>
    </xf>
    <xf numFmtId="0" fontId="31" fillId="0" borderId="0" xfId="0" applyFont="1" applyBorder="1" applyAlignment="1">
      <alignment vertical="center"/>
    </xf>
    <xf numFmtId="0" fontId="0" fillId="0" borderId="71" xfId="0" applyBorder="1"/>
    <xf numFmtId="0" fontId="31" fillId="0" borderId="103" xfId="0" applyFont="1" applyBorder="1"/>
    <xf numFmtId="0" fontId="0" fillId="0" borderId="103" xfId="0" applyBorder="1"/>
    <xf numFmtId="0" fontId="0" fillId="0" borderId="109" xfId="0" applyBorder="1"/>
    <xf numFmtId="0" fontId="59" fillId="0" borderId="0" xfId="0" applyFont="1" applyFill="1" applyBorder="1" applyAlignment="1">
      <alignment vertical="center"/>
    </xf>
    <xf numFmtId="0" fontId="6" fillId="0" borderId="0" xfId="0" applyFont="1" applyFill="1" applyBorder="1" applyAlignment="1">
      <alignment horizontal="center"/>
    </xf>
    <xf numFmtId="0" fontId="6" fillId="0" borderId="0" xfId="0" applyFont="1" applyFill="1" applyBorder="1" applyAlignment="1">
      <alignment horizontal="left"/>
    </xf>
    <xf numFmtId="0" fontId="0" fillId="0" borderId="0" xfId="0" applyFill="1" applyBorder="1" applyAlignment="1"/>
    <xf numFmtId="0" fontId="0" fillId="0" borderId="107" xfId="0" applyFill="1" applyBorder="1" applyAlignment="1"/>
    <xf numFmtId="0" fontId="9" fillId="0" borderId="0" xfId="0" applyFont="1" applyFill="1" applyBorder="1" applyAlignment="1"/>
    <xf numFmtId="0" fontId="9" fillId="0" borderId="107" xfId="0" applyFont="1" applyFill="1" applyBorder="1" applyAlignment="1"/>
    <xf numFmtId="0" fontId="25" fillId="0" borderId="8" xfId="0" applyFont="1" applyBorder="1" applyAlignment="1" applyProtection="1">
      <alignment horizontal="center"/>
    </xf>
    <xf numFmtId="7" fontId="25" fillId="0" borderId="8" xfId="0" applyNumberFormat="1" applyFont="1" applyBorder="1" applyAlignment="1" applyProtection="1">
      <alignment horizontal="center"/>
    </xf>
    <xf numFmtId="0" fontId="25" fillId="0" borderId="8" xfId="0" applyFont="1" applyFill="1" applyBorder="1" applyAlignment="1" applyProtection="1">
      <alignment horizontal="center"/>
    </xf>
    <xf numFmtId="7" fontId="25" fillId="0" borderId="8" xfId="0" applyNumberFormat="1" applyFont="1" applyFill="1" applyBorder="1" applyAlignment="1" applyProtection="1">
      <alignment horizontal="center"/>
    </xf>
    <xf numFmtId="0" fontId="0" fillId="0" borderId="106" xfId="0" applyBorder="1" applyAlignment="1" applyProtection="1"/>
    <xf numFmtId="0" fontId="0" fillId="0" borderId="108" xfId="0" applyBorder="1" applyAlignment="1" applyProtection="1">
      <alignment horizontal="center" vertical="center"/>
    </xf>
    <xf numFmtId="0" fontId="64" fillId="0" borderId="108" xfId="0" applyFont="1" applyFill="1" applyBorder="1" applyAlignment="1" applyProtection="1">
      <alignment horizontal="center" vertical="center"/>
    </xf>
    <xf numFmtId="0" fontId="22" fillId="0" borderId="108" xfId="0" applyFont="1" applyBorder="1" applyProtection="1"/>
    <xf numFmtId="0" fontId="26" fillId="0" borderId="107" xfId="0" applyFont="1" applyBorder="1" applyProtection="1"/>
    <xf numFmtId="0" fontId="70" fillId="0" borderId="86" xfId="0" applyFont="1" applyBorder="1" applyAlignment="1">
      <alignment horizontal="right" vertical="center"/>
    </xf>
    <xf numFmtId="0" fontId="0" fillId="0" borderId="87" xfId="0" applyBorder="1" applyAlignment="1">
      <alignment horizontal="right" vertical="center"/>
    </xf>
    <xf numFmtId="0" fontId="73" fillId="0" borderId="91" xfId="0" applyFont="1" applyBorder="1" applyAlignment="1"/>
    <xf numFmtId="0" fontId="74" fillId="0" borderId="92" xfId="0" applyFont="1" applyBorder="1" applyAlignment="1"/>
    <xf numFmtId="0" fontId="66" fillId="0" borderId="89" xfId="0" applyFont="1" applyBorder="1" applyAlignment="1">
      <alignment vertical="center" wrapText="1"/>
    </xf>
    <xf numFmtId="0" fontId="0" fillId="0" borderId="90" xfId="0" applyBorder="1" applyAlignment="1">
      <alignment vertical="center"/>
    </xf>
    <xf numFmtId="0" fontId="67" fillId="7" borderId="89" xfId="0" applyFont="1" applyFill="1" applyBorder="1" applyAlignment="1">
      <alignment vertical="center" wrapText="1"/>
    </xf>
    <xf numFmtId="0" fontId="0" fillId="0" borderId="90" xfId="0" applyBorder="1" applyAlignment="1">
      <alignment vertical="center" wrapText="1"/>
    </xf>
    <xf numFmtId="0" fontId="68" fillId="0" borderId="89" xfId="0" applyFont="1" applyBorder="1" applyAlignment="1">
      <alignment vertical="center" wrapText="1"/>
    </xf>
    <xf numFmtId="0" fontId="69" fillId="0" borderId="89" xfId="0" applyFont="1" applyBorder="1" applyAlignment="1">
      <alignment vertical="center" wrapText="1"/>
    </xf>
    <xf numFmtId="0" fontId="21" fillId="8" borderId="75" xfId="0" applyFont="1" applyFill="1" applyBorder="1" applyAlignment="1">
      <alignment horizontal="center" vertical="center"/>
    </xf>
    <xf numFmtId="0" fontId="0" fillId="0" borderId="76" xfId="0" applyBorder="1" applyAlignment="1">
      <alignment horizontal="center" vertical="center"/>
    </xf>
    <xf numFmtId="0" fontId="26" fillId="8" borderId="105" xfId="0" applyFont="1" applyFill="1" applyBorder="1" applyAlignment="1">
      <alignment horizontal="center" vertical="center"/>
    </xf>
    <xf numFmtId="0" fontId="26" fillId="0" borderId="70" xfId="0" applyFont="1" applyBorder="1" applyAlignment="1">
      <alignment horizontal="center" vertical="center"/>
    </xf>
    <xf numFmtId="0" fontId="26" fillId="0" borderId="0" xfId="0" applyFont="1" applyBorder="1" applyAlignment="1">
      <alignment horizontal="center" vertical="center"/>
    </xf>
    <xf numFmtId="0" fontId="26" fillId="0" borderId="104" xfId="0" applyFont="1" applyBorder="1" applyAlignment="1">
      <alignment horizontal="center" vertical="center"/>
    </xf>
    <xf numFmtId="0" fontId="26" fillId="0" borderId="105" xfId="0" applyFont="1" applyBorder="1" applyAlignment="1">
      <alignment horizontal="center" vertical="center"/>
    </xf>
    <xf numFmtId="0" fontId="21" fillId="8" borderId="76" xfId="0" applyFont="1" applyFill="1" applyBorder="1" applyAlignment="1">
      <alignment horizontal="center" vertical="center"/>
    </xf>
    <xf numFmtId="0" fontId="26" fillId="0" borderId="0" xfId="0" applyFont="1" applyAlignment="1">
      <alignment horizontal="center" vertical="center"/>
    </xf>
    <xf numFmtId="0" fontId="26" fillId="0" borderId="105" xfId="0" applyFont="1" applyBorder="1" applyAlignment="1"/>
    <xf numFmtId="0" fontId="0" fillId="0" borderId="105" xfId="0" applyBorder="1" applyAlignment="1"/>
    <xf numFmtId="0" fontId="11" fillId="0" borderId="0" xfId="0" applyFont="1" applyBorder="1" applyAlignment="1" applyProtection="1">
      <alignment horizontal="left"/>
    </xf>
    <xf numFmtId="0" fontId="11" fillId="0" borderId="21" xfId="0" applyFont="1" applyBorder="1" applyAlignment="1" applyProtection="1">
      <alignment horizontal="left"/>
    </xf>
    <xf numFmtId="0" fontId="15" fillId="0" borderId="0" xfId="0" applyFont="1" applyBorder="1" applyAlignment="1" applyProtection="1">
      <alignment horizontal="left" vertical="center" wrapText="1"/>
    </xf>
    <xf numFmtId="0" fontId="15" fillId="0" borderId="21" xfId="0" applyFont="1" applyBorder="1" applyAlignment="1" applyProtection="1">
      <alignment horizontal="left" vertical="center" wrapText="1"/>
    </xf>
    <xf numFmtId="0" fontId="12" fillId="0" borderId="0" xfId="0" applyFont="1" applyAlignment="1" applyProtection="1">
      <alignment horizontal="center"/>
    </xf>
    <xf numFmtId="0" fontId="11" fillId="4" borderId="15" xfId="0" applyFont="1" applyFill="1" applyBorder="1" applyAlignment="1" applyProtection="1">
      <alignment horizontal="center"/>
    </xf>
    <xf numFmtId="0" fontId="10" fillId="0" borderId="28" xfId="0" applyFont="1" applyBorder="1" applyAlignment="1" applyProtection="1">
      <alignment horizontal="center"/>
    </xf>
    <xf numFmtId="0" fontId="10" fillId="0" borderId="46" xfId="0" applyFont="1" applyBorder="1" applyAlignment="1" applyProtection="1">
      <alignment horizontal="center"/>
    </xf>
    <xf numFmtId="0" fontId="10" fillId="0" borderId="47" xfId="0" applyFont="1" applyBorder="1" applyAlignment="1" applyProtection="1">
      <alignment horizontal="center"/>
    </xf>
    <xf numFmtId="0" fontId="10" fillId="0" borderId="43" xfId="0" applyFont="1" applyFill="1" applyBorder="1" applyAlignment="1" applyProtection="1">
      <alignment horizontal="left" vertical="center"/>
    </xf>
    <xf numFmtId="0" fontId="10" fillId="0" borderId="44" xfId="0" applyFont="1" applyFill="1" applyBorder="1" applyAlignment="1" applyProtection="1">
      <alignment horizontal="left" vertical="center"/>
    </xf>
    <xf numFmtId="0" fontId="13" fillId="0" borderId="44" xfId="0" quotePrefix="1" applyFont="1" applyFill="1" applyBorder="1" applyAlignment="1" applyProtection="1">
      <alignment horizontal="left" vertical="center"/>
    </xf>
    <xf numFmtId="0" fontId="13" fillId="0" borderId="45" xfId="0" applyFont="1" applyFill="1" applyBorder="1" applyAlignment="1" applyProtection="1">
      <alignment horizontal="left" vertical="center"/>
    </xf>
    <xf numFmtId="0" fontId="13" fillId="0" borderId="0" xfId="0" applyFont="1" applyBorder="1" applyAlignment="1" applyProtection="1">
      <alignment horizontal="left"/>
    </xf>
    <xf numFmtId="0" fontId="13" fillId="0" borderId="21" xfId="0" applyFont="1" applyBorder="1" applyAlignment="1" applyProtection="1">
      <alignment horizontal="left"/>
    </xf>
    <xf numFmtId="0" fontId="15" fillId="0" borderId="0" xfId="0" quotePrefix="1" applyFont="1" applyBorder="1" applyAlignment="1" applyProtection="1">
      <alignment horizontal="left" wrapText="1"/>
    </xf>
    <xf numFmtId="0" fontId="15" fillId="0" borderId="21" xfId="0" applyFont="1" applyBorder="1" applyAlignment="1" applyProtection="1">
      <alignment horizontal="left" wrapText="1"/>
    </xf>
    <xf numFmtId="0" fontId="38" fillId="0" borderId="21" xfId="0" applyFont="1" applyBorder="1" applyAlignment="1" applyProtection="1">
      <alignment horizontal="right" vertical="center"/>
    </xf>
    <xf numFmtId="0" fontId="15" fillId="0" borderId="0" xfId="0" applyFont="1" applyBorder="1" applyAlignment="1" applyProtection="1">
      <alignment horizontal="left" wrapText="1"/>
    </xf>
    <xf numFmtId="0" fontId="26" fillId="0" borderId="0" xfId="0" applyFont="1" applyAlignment="1">
      <alignment horizontal="left" vertical="center" wrapText="1"/>
    </xf>
    <xf numFmtId="0" fontId="38" fillId="0" borderId="34" xfId="0" applyFont="1" applyBorder="1" applyAlignment="1" applyProtection="1">
      <alignment vertical="center"/>
    </xf>
    <xf numFmtId="0" fontId="14" fillId="0" borderId="20" xfId="0" applyFont="1" applyBorder="1" applyAlignment="1" applyProtection="1">
      <alignment horizontal="left" vertical="top" wrapText="1"/>
    </xf>
    <xf numFmtId="0" fontId="14" fillId="0" borderId="0" xfId="0" applyFont="1" applyBorder="1" applyAlignment="1" applyProtection="1">
      <alignment horizontal="left" vertical="top" wrapText="1"/>
    </xf>
    <xf numFmtId="0" fontId="14" fillId="0" borderId="21" xfId="0" applyFont="1" applyBorder="1" applyAlignment="1" applyProtection="1">
      <alignment horizontal="left" vertical="top" wrapText="1"/>
    </xf>
    <xf numFmtId="0" fontId="15" fillId="0" borderId="0" xfId="0" quotePrefix="1" applyFont="1" applyBorder="1" applyAlignment="1" applyProtection="1">
      <alignment horizontal="left" vertical="top" wrapText="1"/>
    </xf>
    <xf numFmtId="0" fontId="15" fillId="0" borderId="21" xfId="0" applyFont="1" applyBorder="1" applyAlignment="1" applyProtection="1">
      <alignment horizontal="left" vertical="top" wrapText="1"/>
    </xf>
    <xf numFmtId="0" fontId="14" fillId="0" borderId="20" xfId="0" applyFont="1" applyBorder="1" applyAlignment="1" applyProtection="1">
      <alignment horizontal="left" wrapText="1"/>
    </xf>
    <xf numFmtId="0" fontId="14" fillId="0" borderId="0" xfId="0" applyFont="1" applyBorder="1" applyAlignment="1" applyProtection="1">
      <alignment horizontal="left" wrapText="1"/>
    </xf>
    <xf numFmtId="0" fontId="14" fillId="0" borderId="21" xfId="0" applyFont="1" applyBorder="1" applyAlignment="1" applyProtection="1">
      <alignment horizontal="left" wrapText="1"/>
    </xf>
    <xf numFmtId="0" fontId="11" fillId="0" borderId="48" xfId="0" applyFont="1" applyBorder="1" applyAlignment="1" applyProtection="1">
      <alignment horizontal="left"/>
    </xf>
    <xf numFmtId="0" fontId="11" fillId="0" borderId="49" xfId="0" applyFont="1" applyBorder="1" applyAlignment="1" applyProtection="1">
      <alignment horizontal="left"/>
    </xf>
    <xf numFmtId="0" fontId="15" fillId="0" borderId="0" xfId="0" applyFont="1" applyBorder="1" applyAlignment="1" applyProtection="1">
      <alignment horizontal="left"/>
    </xf>
    <xf numFmtId="0" fontId="15" fillId="0" borderId="21" xfId="0" applyFont="1" applyBorder="1" applyAlignment="1" applyProtection="1">
      <alignment horizontal="left"/>
    </xf>
    <xf numFmtId="0" fontId="16" fillId="0" borderId="43" xfId="0" applyFont="1" applyBorder="1" applyAlignment="1" applyProtection="1">
      <alignment horizontal="center"/>
    </xf>
    <xf numFmtId="0" fontId="16" fillId="0" borderId="45" xfId="0" applyFont="1" applyBorder="1" applyAlignment="1" applyProtection="1">
      <alignment horizontal="center"/>
    </xf>
    <xf numFmtId="0" fontId="38" fillId="0" borderId="15" xfId="0" applyFont="1" applyBorder="1" applyAlignment="1" applyProtection="1">
      <alignment horizontal="center"/>
    </xf>
    <xf numFmtId="0" fontId="38" fillId="0" borderId="23" xfId="0" applyFont="1" applyBorder="1" applyAlignment="1" applyProtection="1">
      <alignment horizontal="center"/>
    </xf>
    <xf numFmtId="0" fontId="20" fillId="0" borderId="19" xfId="0" applyFont="1" applyBorder="1" applyAlignment="1" applyProtection="1">
      <alignment horizontal="center" vertical="center" textRotation="90"/>
    </xf>
    <xf numFmtId="0" fontId="20" fillId="0" borderId="21" xfId="0" applyFont="1" applyBorder="1" applyAlignment="1" applyProtection="1">
      <alignment horizontal="center" vertical="center" textRotation="90"/>
    </xf>
    <xf numFmtId="0" fontId="20" fillId="0" borderId="23" xfId="0" applyFont="1" applyBorder="1" applyAlignment="1" applyProtection="1">
      <alignment horizontal="center" vertical="center" textRotation="90"/>
    </xf>
    <xf numFmtId="0" fontId="22" fillId="6" borderId="115" xfId="0" applyFont="1" applyFill="1" applyBorder="1" applyAlignment="1" applyProtection="1">
      <alignment horizontal="center" vertical="center"/>
      <protection locked="0"/>
    </xf>
    <xf numFmtId="0" fontId="1" fillId="6" borderId="55" xfId="0" applyFont="1" applyFill="1" applyBorder="1" applyAlignment="1" applyProtection="1">
      <alignment horizontal="center" vertical="center"/>
      <protection locked="0"/>
    </xf>
    <xf numFmtId="0" fontId="1" fillId="6" borderId="56" xfId="0" applyFont="1" applyFill="1" applyBorder="1" applyAlignment="1" applyProtection="1">
      <alignment horizontal="center" vertical="center"/>
      <protection locked="0"/>
    </xf>
    <xf numFmtId="0" fontId="22" fillId="6" borderId="54" xfId="0" applyFont="1" applyFill="1" applyBorder="1" applyAlignment="1" applyProtection="1">
      <alignment horizontal="center" vertical="center"/>
      <protection locked="0"/>
    </xf>
    <xf numFmtId="0" fontId="22" fillId="7" borderId="115" xfId="0" applyFont="1" applyFill="1" applyBorder="1" applyAlignment="1" applyProtection="1">
      <alignment horizontal="center" vertical="center"/>
      <protection locked="0"/>
    </xf>
    <xf numFmtId="0" fontId="1" fillId="7" borderId="55" xfId="0" applyFont="1" applyFill="1" applyBorder="1" applyAlignment="1" applyProtection="1">
      <alignment horizontal="center" vertical="center"/>
      <protection locked="0"/>
    </xf>
    <xf numFmtId="0" fontId="1" fillId="7" borderId="56" xfId="0" applyFont="1" applyFill="1" applyBorder="1" applyAlignment="1" applyProtection="1">
      <alignment horizontal="center" vertical="center"/>
      <protection locked="0"/>
    </xf>
    <xf numFmtId="0" fontId="22" fillId="7" borderId="54" xfId="0" applyFont="1" applyFill="1" applyBorder="1" applyAlignment="1" applyProtection="1">
      <alignment horizontal="center" vertical="center"/>
      <protection locked="0"/>
    </xf>
    <xf numFmtId="0" fontId="26" fillId="0" borderId="104" xfId="0" applyNumberFormat="1" applyFont="1" applyBorder="1" applyAlignment="1">
      <alignment horizontal="center" vertical="center" wrapText="1"/>
    </xf>
    <xf numFmtId="0" fontId="26" fillId="0" borderId="105" xfId="0" applyNumberFormat="1" applyFont="1" applyBorder="1" applyAlignment="1">
      <alignment horizontal="center" vertical="center" wrapText="1"/>
    </xf>
    <xf numFmtId="0" fontId="26" fillId="0" borderId="106" xfId="0" applyNumberFormat="1" applyFont="1" applyBorder="1" applyAlignment="1">
      <alignment horizontal="center" vertical="center" wrapText="1"/>
    </xf>
    <xf numFmtId="0" fontId="26" fillId="0" borderId="70" xfId="0" applyNumberFormat="1" applyFont="1" applyBorder="1" applyAlignment="1">
      <alignment horizontal="center" vertical="center" wrapText="1"/>
    </xf>
    <xf numFmtId="0" fontId="26" fillId="0" borderId="0" xfId="0" applyNumberFormat="1" applyFont="1" applyBorder="1" applyAlignment="1">
      <alignment horizontal="center" vertical="center" wrapText="1"/>
    </xf>
    <xf numFmtId="0" fontId="26" fillId="0" borderId="107" xfId="0" applyNumberFormat="1" applyFont="1" applyBorder="1" applyAlignment="1">
      <alignment horizontal="center" vertical="center" wrapText="1"/>
    </xf>
    <xf numFmtId="0" fontId="26" fillId="0" borderId="71" xfId="0" applyNumberFormat="1" applyFont="1" applyBorder="1" applyAlignment="1">
      <alignment horizontal="center" vertical="center" wrapText="1"/>
    </xf>
    <xf numFmtId="0" fontId="26" fillId="0" borderId="103" xfId="0" applyNumberFormat="1" applyFont="1" applyBorder="1" applyAlignment="1">
      <alignment horizontal="center" vertical="center" wrapText="1"/>
    </xf>
    <xf numFmtId="0" fontId="26" fillId="0" borderId="109" xfId="0" applyNumberFormat="1" applyFont="1" applyBorder="1" applyAlignment="1">
      <alignment horizontal="center" vertical="center" wrapText="1"/>
    </xf>
    <xf numFmtId="0" fontId="21" fillId="0" borderId="110" xfId="0" applyFont="1" applyBorder="1" applyAlignment="1">
      <alignment horizontal="center" vertical="center"/>
    </xf>
    <xf numFmtId="0" fontId="21" fillId="0" borderId="111" xfId="0" applyFont="1" applyBorder="1" applyAlignment="1">
      <alignment horizontal="center" vertical="center"/>
    </xf>
    <xf numFmtId="0" fontId="21" fillId="0" borderId="112" xfId="0" applyFont="1" applyBorder="1" applyAlignment="1">
      <alignment horizontal="center" vertical="center"/>
    </xf>
    <xf numFmtId="0" fontId="21" fillId="0" borderId="113" xfId="0" applyFont="1" applyBorder="1" applyAlignment="1">
      <alignment horizontal="center" vertical="center"/>
    </xf>
    <xf numFmtId="0" fontId="21" fillId="0" borderId="0" xfId="0" applyNumberFormat="1" applyFont="1" applyAlignment="1" applyProtection="1">
      <alignment horizontal="center"/>
    </xf>
    <xf numFmtId="0" fontId="22" fillId="0" borderId="0" xfId="0" applyNumberFormat="1" applyFont="1" applyAlignment="1" applyProtection="1"/>
    <xf numFmtId="49" fontId="22" fillId="0" borderId="0" xfId="0" applyNumberFormat="1" applyFont="1" applyAlignment="1" applyProtection="1">
      <alignment horizontal="center" vertical="center"/>
    </xf>
    <xf numFmtId="49" fontId="26" fillId="0" borderId="0" xfId="0" applyNumberFormat="1" applyFont="1" applyAlignment="1">
      <alignment horizontal="left" vertical="center" wrapText="1"/>
    </xf>
    <xf numFmtId="49" fontId="26" fillId="0" borderId="0" xfId="0" applyNumberFormat="1" applyFont="1" applyAlignment="1">
      <alignment horizontal="left" vertical="center"/>
    </xf>
    <xf numFmtId="0" fontId="22" fillId="0" borderId="3" xfId="0" applyNumberFormat="1" applyFont="1" applyBorder="1" applyAlignment="1" applyProtection="1">
      <alignment horizontal="left"/>
    </xf>
    <xf numFmtId="0" fontId="0" fillId="0" borderId="4" xfId="0" applyNumberFormat="1" applyBorder="1" applyAlignment="1"/>
    <xf numFmtId="0" fontId="0" fillId="0" borderId="5" xfId="0" applyNumberFormat="1" applyBorder="1" applyAlignment="1"/>
    <xf numFmtId="0" fontId="40" fillId="0" borderId="0" xfId="0" applyNumberFormat="1" applyFont="1" applyAlignment="1" applyProtection="1">
      <alignment horizontal="center"/>
    </xf>
    <xf numFmtId="0" fontId="22" fillId="0" borderId="68" xfId="0" applyNumberFormat="1" applyFont="1" applyBorder="1" applyAlignment="1">
      <alignment horizontal="center"/>
    </xf>
    <xf numFmtId="0" fontId="22" fillId="0" borderId="0" xfId="0" applyNumberFormat="1" applyFont="1" applyBorder="1" applyAlignment="1">
      <alignment horizontal="center"/>
    </xf>
    <xf numFmtId="0" fontId="0" fillId="0" borderId="0" xfId="0" applyNumberFormat="1" applyBorder="1" applyAlignment="1">
      <alignment horizontal="center"/>
    </xf>
    <xf numFmtId="2" fontId="21" fillId="0" borderId="0" xfId="0" applyNumberFormat="1" applyFont="1" applyAlignment="1" applyProtection="1">
      <alignment horizontal="right" vertical="center"/>
    </xf>
    <xf numFmtId="178" fontId="21" fillId="0" borderId="0" xfId="0" applyNumberFormat="1" applyFont="1" applyAlignment="1" applyProtection="1">
      <alignment horizontal="left" vertical="center"/>
    </xf>
    <xf numFmtId="178" fontId="21" fillId="0" borderId="0" xfId="0" applyNumberFormat="1" applyFont="1" applyAlignment="1" applyProtection="1">
      <alignment horizontal="left"/>
    </xf>
    <xf numFmtId="0" fontId="41" fillId="0" borderId="0" xfId="0" applyNumberFormat="1" applyFont="1" applyAlignment="1" applyProtection="1">
      <alignment horizontal="center"/>
    </xf>
    <xf numFmtId="0" fontId="21" fillId="0" borderId="1" xfId="0" applyNumberFormat="1" applyFont="1" applyBorder="1" applyAlignment="1">
      <alignment horizontal="left"/>
    </xf>
    <xf numFmtId="0" fontId="0" fillId="0" borderId="1" xfId="0" applyBorder="1" applyAlignment="1">
      <alignment horizontal="left"/>
    </xf>
    <xf numFmtId="0" fontId="22" fillId="0" borderId="0" xfId="0" applyFont="1" applyBorder="1" applyAlignment="1" applyProtection="1">
      <alignment vertical="top" wrapText="1"/>
      <protection locked="0"/>
    </xf>
    <xf numFmtId="0" fontId="1" fillId="0" borderId="0" xfId="0" applyFont="1" applyBorder="1" applyAlignment="1">
      <alignment vertical="top" wrapText="1"/>
    </xf>
    <xf numFmtId="0" fontId="1" fillId="0" borderId="0" xfId="0" applyFont="1" applyAlignment="1">
      <alignment vertical="top" wrapText="1"/>
    </xf>
    <xf numFmtId="0" fontId="21" fillId="0" borderId="0" xfId="0" applyNumberFormat="1" applyFont="1" applyBorder="1" applyAlignment="1" applyProtection="1">
      <alignment horizontal="left"/>
      <protection locked="0"/>
    </xf>
    <xf numFmtId="0" fontId="0" fillId="0" borderId="0" xfId="0" applyNumberFormat="1" applyBorder="1" applyAlignment="1"/>
    <xf numFmtId="0" fontId="22" fillId="0" borderId="0" xfId="0" applyNumberFormat="1" applyFont="1" applyAlignment="1" applyProtection="1">
      <alignment horizontal="center"/>
    </xf>
    <xf numFmtId="178" fontId="21" fillId="0" borderId="4" xfId="0" applyNumberFormat="1" applyFont="1" applyBorder="1" applyAlignment="1">
      <alignment horizontal="left"/>
    </xf>
    <xf numFmtId="178" fontId="0" fillId="0" borderId="4" xfId="0" applyNumberFormat="1" applyBorder="1" applyAlignment="1">
      <alignment horizontal="left"/>
    </xf>
    <xf numFmtId="177" fontId="21" fillId="0" borderId="1" xfId="0" applyNumberFormat="1" applyFont="1" applyBorder="1" applyAlignment="1">
      <alignment horizontal="center"/>
    </xf>
    <xf numFmtId="177" fontId="0" fillId="0" borderId="1" xfId="0" applyNumberFormat="1" applyBorder="1" applyAlignment="1"/>
    <xf numFmtId="0" fontId="21" fillId="0" borderId="4" xfId="0" applyNumberFormat="1" applyFont="1" applyBorder="1" applyAlignment="1">
      <alignment horizontal="left"/>
    </xf>
    <xf numFmtId="0" fontId="0" fillId="0" borderId="55" xfId="0" applyBorder="1" applyAlignment="1">
      <alignment horizontal="left"/>
    </xf>
    <xf numFmtId="0" fontId="0" fillId="0" borderId="1" xfId="0" applyNumberFormat="1" applyBorder="1" applyAlignment="1">
      <alignment horizontal="left"/>
    </xf>
    <xf numFmtId="0" fontId="0" fillId="0" borderId="55" xfId="0" applyNumberFormat="1" applyBorder="1" applyAlignment="1">
      <alignment horizontal="left"/>
    </xf>
    <xf numFmtId="0" fontId="21" fillId="0" borderId="1" xfId="0" applyNumberFormat="1" applyFont="1" applyBorder="1" applyAlignment="1" applyProtection="1">
      <alignment horizontal="left"/>
    </xf>
    <xf numFmtId="0" fontId="0" fillId="0" borderId="1" xfId="0" applyBorder="1" applyAlignment="1" applyProtection="1">
      <alignment horizontal="left"/>
    </xf>
    <xf numFmtId="0" fontId="21" fillId="0" borderId="4" xfId="0" applyNumberFormat="1" applyFont="1" applyBorder="1" applyAlignment="1" applyProtection="1">
      <alignment horizontal="left"/>
    </xf>
    <xf numFmtId="0" fontId="0" fillId="0" borderId="55" xfId="0" applyBorder="1" applyAlignment="1" applyProtection="1">
      <alignment horizontal="left"/>
    </xf>
    <xf numFmtId="178" fontId="21" fillId="0" borderId="1" xfId="0" applyNumberFormat="1" applyFont="1" applyBorder="1" applyAlignment="1" applyProtection="1">
      <alignment horizontal="left"/>
    </xf>
    <xf numFmtId="178" fontId="0" fillId="0" borderId="1" xfId="0" applyNumberFormat="1" applyBorder="1" applyAlignment="1" applyProtection="1">
      <alignment horizontal="left"/>
    </xf>
    <xf numFmtId="177" fontId="21" fillId="0" borderId="1" xfId="0" applyNumberFormat="1" applyFont="1" applyBorder="1" applyAlignment="1" applyProtection="1">
      <alignment horizontal="center"/>
    </xf>
    <xf numFmtId="177" fontId="0" fillId="0" borderId="1" xfId="0" applyNumberFormat="1" applyBorder="1" applyAlignment="1" applyProtection="1"/>
    <xf numFmtId="0" fontId="0" fillId="0" borderId="1" xfId="0" applyNumberFormat="1" applyBorder="1" applyAlignment="1" applyProtection="1">
      <alignment horizontal="left"/>
    </xf>
    <xf numFmtId="0" fontId="0" fillId="0" borderId="55" xfId="0" applyNumberFormat="1" applyBorder="1" applyAlignment="1" applyProtection="1">
      <alignment horizontal="left"/>
    </xf>
    <xf numFmtId="0" fontId="24" fillId="7" borderId="0" xfId="0" applyFont="1" applyFill="1" applyBorder="1" applyAlignment="1" applyProtection="1">
      <alignment vertical="top" wrapText="1"/>
      <protection locked="0"/>
    </xf>
    <xf numFmtId="0" fontId="0" fillId="7" borderId="0" xfId="0" applyFill="1" applyBorder="1" applyAlignment="1">
      <alignment vertical="top" wrapText="1"/>
    </xf>
    <xf numFmtId="0" fontId="0" fillId="7" borderId="0" xfId="0" applyFill="1" applyAlignment="1">
      <alignment vertical="top" wrapText="1"/>
    </xf>
    <xf numFmtId="0" fontId="0" fillId="0" borderId="4" xfId="0" applyNumberFormat="1" applyBorder="1" applyAlignment="1" applyProtection="1"/>
    <xf numFmtId="0" fontId="0" fillId="0" borderId="5" xfId="0" applyNumberFormat="1" applyBorder="1" applyAlignment="1" applyProtection="1"/>
    <xf numFmtId="178" fontId="21" fillId="0" borderId="4" xfId="0" applyNumberFormat="1" applyFont="1" applyBorder="1" applyAlignment="1" applyProtection="1">
      <alignment horizontal="left"/>
    </xf>
    <xf numFmtId="178" fontId="0" fillId="0" borderId="4" xfId="0" applyNumberFormat="1" applyBorder="1" applyAlignment="1" applyProtection="1">
      <alignment horizontal="left"/>
    </xf>
    <xf numFmtId="49" fontId="22" fillId="0" borderId="0" xfId="0" applyNumberFormat="1" applyFont="1" applyAlignment="1" applyProtection="1">
      <alignment horizontal="center" vertical="center"/>
      <protection locked="0"/>
    </xf>
    <xf numFmtId="0" fontId="24" fillId="0" borderId="0" xfId="0" applyFont="1" applyBorder="1" applyAlignment="1" applyProtection="1"/>
    <xf numFmtId="0" fontId="0" fillId="0" borderId="0" xfId="0" applyBorder="1" applyAlignment="1" applyProtection="1"/>
    <xf numFmtId="2" fontId="21" fillId="0" borderId="0" xfId="0" applyNumberFormat="1" applyFont="1" applyAlignment="1" applyProtection="1">
      <alignment horizontal="center"/>
    </xf>
    <xf numFmtId="2" fontId="22" fillId="0" borderId="0" xfId="0" applyNumberFormat="1" applyFont="1" applyAlignment="1" applyProtection="1">
      <alignment horizontal="center"/>
    </xf>
    <xf numFmtId="0" fontId="26" fillId="0" borderId="0" xfId="0" applyNumberFormat="1" applyFont="1" applyAlignment="1">
      <alignment horizontal="left" vertical="top" wrapText="1"/>
    </xf>
    <xf numFmtId="0" fontId="0" fillId="0" borderId="15" xfId="0" applyBorder="1" applyAlignment="1">
      <alignment vertical="top" wrapText="1"/>
    </xf>
    <xf numFmtId="0" fontId="55" fillId="0" borderId="118" xfId="0" applyFont="1" applyBorder="1" applyAlignment="1">
      <alignment horizontal="center" vertical="top" wrapText="1"/>
    </xf>
    <xf numFmtId="14" fontId="6" fillId="0" borderId="15" xfId="0" applyNumberFormat="1" applyFont="1" applyBorder="1" applyAlignment="1">
      <alignment horizontal="center" vertical="center"/>
    </xf>
    <xf numFmtId="0" fontId="0" fillId="0" borderId="15" xfId="0" applyBorder="1" applyAlignment="1">
      <alignment horizontal="center"/>
    </xf>
    <xf numFmtId="0" fontId="6" fillId="0" borderId="15" xfId="0" applyFont="1" applyBorder="1" applyAlignment="1">
      <alignment horizontal="center" vertical="center"/>
    </xf>
    <xf numFmtId="0" fontId="0" fillId="0" borderId="15" xfId="0" applyBorder="1" applyAlignment="1">
      <alignment horizontal="center" vertical="center"/>
    </xf>
    <xf numFmtId="0" fontId="49" fillId="0" borderId="0" xfId="0" applyFont="1" applyBorder="1" applyAlignment="1">
      <alignment wrapText="1"/>
    </xf>
    <xf numFmtId="0" fontId="48" fillId="0" borderId="0" xfId="0" applyFont="1" applyBorder="1" applyAlignment="1"/>
    <xf numFmtId="0" fontId="50" fillId="0" borderId="0" xfId="0" applyFont="1" applyBorder="1" applyAlignment="1">
      <alignment horizontal="center"/>
    </xf>
    <xf numFmtId="0" fontId="0" fillId="0" borderId="0" xfId="0" applyBorder="1" applyAlignment="1"/>
    <xf numFmtId="0" fontId="50" fillId="0" borderId="0" xfId="0" applyFont="1" applyBorder="1" applyAlignment="1">
      <alignment horizontal="right"/>
    </xf>
    <xf numFmtId="0" fontId="0" fillId="0" borderId="0" xfId="0" applyBorder="1" applyAlignment="1">
      <alignment horizontal="right"/>
    </xf>
    <xf numFmtId="0" fontId="6" fillId="0" borderId="120" xfId="0" applyFont="1"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0" fillId="0" borderId="15" xfId="0" applyBorder="1" applyAlignment="1"/>
    <xf numFmtId="178" fontId="6" fillId="0" borderId="15" xfId="0" applyNumberFormat="1" applyFont="1" applyBorder="1" applyAlignment="1">
      <alignment horizontal="center" vertical="center"/>
    </xf>
    <xf numFmtId="0" fontId="0" fillId="0" borderId="15" xfId="0" applyBorder="1" applyAlignment="1">
      <alignment vertical="center"/>
    </xf>
    <xf numFmtId="0" fontId="6" fillId="0" borderId="0" xfId="0" applyFont="1" applyBorder="1" applyAlignment="1">
      <alignment horizontal="left" vertical="center"/>
    </xf>
    <xf numFmtId="0" fontId="0" fillId="0" borderId="0" xfId="0" applyBorder="1" applyAlignment="1">
      <alignment horizontal="left" vertical="center"/>
    </xf>
    <xf numFmtId="0" fontId="57" fillId="0" borderId="0" xfId="0" applyFont="1" applyBorder="1" applyAlignment="1">
      <alignment vertical="center" wrapText="1"/>
    </xf>
    <xf numFmtId="0" fontId="59" fillId="0" borderId="0" xfId="0" applyFont="1" applyBorder="1" applyAlignment="1">
      <alignment vertical="center"/>
    </xf>
    <xf numFmtId="0" fontId="0" fillId="0" borderId="15" xfId="0" applyBorder="1" applyAlignment="1">
      <alignment vertical="top"/>
    </xf>
    <xf numFmtId="0" fontId="6" fillId="0" borderId="15" xfId="0" applyFont="1" applyBorder="1" applyAlignment="1">
      <alignment vertical="top" wrapText="1"/>
    </xf>
    <xf numFmtId="0" fontId="8" fillId="0" borderId="0" xfId="0" applyFont="1" applyBorder="1" applyAlignment="1">
      <alignment horizontal="center" vertical="top" wrapText="1"/>
    </xf>
    <xf numFmtId="0" fontId="0" fillId="0" borderId="0" xfId="0" applyBorder="1" applyAlignment="1">
      <alignment horizontal="center" vertical="top" wrapText="1"/>
    </xf>
    <xf numFmtId="0" fontId="8" fillId="0" borderId="15" xfId="0" applyFont="1" applyBorder="1" applyAlignment="1">
      <alignment horizontal="center" vertical="top" wrapText="1"/>
    </xf>
    <xf numFmtId="0" fontId="0" fillId="0" borderId="15" xfId="0" applyBorder="1" applyAlignment="1">
      <alignment horizontal="center" vertical="top" wrapText="1"/>
    </xf>
    <xf numFmtId="0" fontId="6" fillId="0" borderId="0" xfId="0" applyFont="1" applyBorder="1" applyAlignment="1">
      <alignment vertical="top"/>
    </xf>
    <xf numFmtId="0" fontId="46" fillId="0" borderId="0" xfId="0" applyFont="1" applyBorder="1" applyAlignment="1">
      <alignment vertical="top"/>
    </xf>
    <xf numFmtId="0" fontId="0" fillId="0" borderId="0" xfId="0" applyFont="1" applyBorder="1" applyAlignment="1">
      <alignment vertical="top"/>
    </xf>
    <xf numFmtId="0" fontId="43" fillId="0" borderId="15" xfId="0" applyFont="1" applyBorder="1" applyAlignment="1">
      <alignment horizontal="center" vertical="top"/>
    </xf>
    <xf numFmtId="0" fontId="47" fillId="0" borderId="15" xfId="0" applyFont="1" applyBorder="1" applyAlignment="1">
      <alignment vertical="top"/>
    </xf>
    <xf numFmtId="0" fontId="30" fillId="0" borderId="0" xfId="0" applyFont="1" applyBorder="1" applyAlignment="1">
      <alignment vertical="center" wrapText="1"/>
    </xf>
    <xf numFmtId="0" fontId="6" fillId="0" borderId="0" xfId="0" applyFont="1" applyBorder="1" applyAlignment="1">
      <alignment vertical="top" wrapText="1"/>
    </xf>
    <xf numFmtId="0" fontId="44" fillId="0" borderId="122" xfId="0" applyFont="1" applyBorder="1" applyAlignment="1">
      <alignment horizontal="center" vertical="top" wrapText="1"/>
    </xf>
    <xf numFmtId="0" fontId="30" fillId="0" borderId="0" xfId="0" applyFont="1" applyBorder="1" applyAlignment="1"/>
    <xf numFmtId="0" fontId="6" fillId="0" borderId="117" xfId="0" applyFont="1" applyBorder="1" applyAlignment="1">
      <alignment horizontal="center" wrapText="1"/>
    </xf>
    <xf numFmtId="0" fontId="6" fillId="0" borderId="118" xfId="0" applyFont="1" applyBorder="1" applyAlignment="1">
      <alignment horizontal="center" wrapText="1"/>
    </xf>
    <xf numFmtId="0" fontId="6" fillId="0" borderId="22" xfId="0" applyFont="1" applyBorder="1" applyAlignment="1">
      <alignment horizontal="center" wrapText="1"/>
    </xf>
    <xf numFmtId="0" fontId="6" fillId="0" borderId="15" xfId="0" applyFont="1" applyBorder="1" applyAlignment="1">
      <alignment horizontal="center" wrapText="1"/>
    </xf>
    <xf numFmtId="0" fontId="44" fillId="0" borderId="117" xfId="0" applyFont="1" applyBorder="1" applyAlignment="1">
      <alignment horizontal="center" wrapText="1"/>
    </xf>
    <xf numFmtId="0" fontId="0" fillId="0" borderId="118" xfId="0" applyFont="1" applyBorder="1" applyAlignment="1">
      <alignment horizontal="center" wrapText="1"/>
    </xf>
    <xf numFmtId="0" fontId="0" fillId="0" borderId="119" xfId="0" applyFont="1" applyBorder="1" applyAlignment="1">
      <alignment horizontal="center" wrapText="1"/>
    </xf>
    <xf numFmtId="0" fontId="0" fillId="0" borderId="22" xfId="0" applyFont="1" applyBorder="1" applyAlignment="1">
      <alignment horizontal="center" wrapText="1"/>
    </xf>
    <xf numFmtId="0" fontId="0" fillId="0" borderId="15" xfId="0" applyFont="1" applyBorder="1" applyAlignment="1">
      <alignment horizontal="center" wrapText="1"/>
    </xf>
    <xf numFmtId="0" fontId="0" fillId="0" borderId="23" xfId="0" applyFont="1" applyBorder="1" applyAlignment="1">
      <alignment horizontal="center" wrapText="1"/>
    </xf>
    <xf numFmtId="0" fontId="0" fillId="0" borderId="118" xfId="0" applyFont="1" applyBorder="1" applyAlignment="1">
      <alignment wrapText="1"/>
    </xf>
    <xf numFmtId="0" fontId="0" fillId="0" borderId="22" xfId="0" applyFont="1" applyBorder="1" applyAlignment="1">
      <alignment wrapText="1"/>
    </xf>
    <xf numFmtId="0" fontId="0" fillId="0" borderId="15" xfId="0" applyFont="1" applyBorder="1" applyAlignment="1">
      <alignment wrapText="1"/>
    </xf>
    <xf numFmtId="7" fontId="6" fillId="0" borderId="120" xfId="0" applyNumberFormat="1" applyFont="1" applyBorder="1" applyAlignment="1">
      <alignment horizontal="center" vertical="top" wrapText="1"/>
    </xf>
    <xf numFmtId="0" fontId="0" fillId="0" borderId="121" xfId="0" applyBorder="1" applyAlignment="1">
      <alignment horizontal="center" vertical="top" wrapText="1"/>
    </xf>
    <xf numFmtId="0" fontId="0" fillId="0" borderId="122" xfId="0" applyBorder="1" applyAlignment="1">
      <alignment horizontal="center" vertical="top" wrapText="1"/>
    </xf>
    <xf numFmtId="171" fontId="6" fillId="0" borderId="120" xfId="0" applyNumberFormat="1" applyFont="1" applyBorder="1" applyAlignment="1">
      <alignment horizontal="center" vertical="top" wrapText="1"/>
    </xf>
    <xf numFmtId="0" fontId="50" fillId="0" borderId="0" xfId="0" applyFont="1" applyBorder="1" applyAlignment="1">
      <alignment horizontal="left"/>
    </xf>
    <xf numFmtId="0" fontId="0" fillId="0" borderId="0" xfId="0" applyBorder="1" applyAlignment="1">
      <alignment horizontal="left"/>
    </xf>
    <xf numFmtId="0" fontId="3" fillId="0" borderId="0" xfId="0" applyFont="1" applyBorder="1" applyAlignment="1">
      <alignment horizontal="left" vertical="top" wrapText="1"/>
    </xf>
    <xf numFmtId="0" fontId="0" fillId="0" borderId="0" xfId="0" applyBorder="1" applyAlignment="1">
      <alignment vertical="top" wrapText="1"/>
    </xf>
    <xf numFmtId="0" fontId="43" fillId="0" borderId="0" xfId="0" applyFont="1" applyBorder="1" applyAlignment="1">
      <alignment vertical="top" wrapText="1"/>
    </xf>
    <xf numFmtId="0" fontId="47" fillId="0" borderId="0" xfId="0" applyFont="1" applyBorder="1" applyAlignment="1">
      <alignment vertical="top"/>
    </xf>
    <xf numFmtId="174" fontId="42" fillId="0" borderId="15" xfId="0" applyNumberFormat="1" applyFont="1" applyBorder="1" applyAlignment="1">
      <alignment horizontal="left"/>
    </xf>
    <xf numFmtId="0" fontId="47" fillId="0" borderId="0" xfId="0" applyFont="1" applyBorder="1" applyAlignment="1">
      <alignment vertical="top" wrapText="1"/>
    </xf>
    <xf numFmtId="0" fontId="42" fillId="0" borderId="15" xfId="0" applyNumberFormat="1" applyFont="1" applyBorder="1" applyAlignment="1">
      <alignment horizontal="left"/>
    </xf>
    <xf numFmtId="0" fontId="42" fillId="0" borderId="15" xfId="0" applyFont="1" applyBorder="1" applyAlignment="1">
      <alignment horizontal="left"/>
    </xf>
    <xf numFmtId="0" fontId="48" fillId="0" borderId="15" xfId="0" applyFont="1" applyBorder="1" applyAlignment="1"/>
    <xf numFmtId="0" fontId="44" fillId="0" borderId="0" xfId="0" applyFont="1" applyBorder="1" applyAlignment="1">
      <alignment vertical="top" wrapText="1"/>
    </xf>
    <xf numFmtId="171" fontId="0" fillId="0" borderId="121" xfId="0" applyNumberFormat="1" applyBorder="1" applyAlignment="1">
      <alignment horizontal="center" vertical="top" wrapText="1"/>
    </xf>
    <xf numFmtId="0" fontId="6" fillId="0" borderId="118" xfId="0" applyFont="1" applyBorder="1" applyAlignment="1">
      <alignment horizontal="right" vertical="top" wrapText="1"/>
    </xf>
    <xf numFmtId="0" fontId="0" fillId="0" borderId="118" xfId="0" applyBorder="1" applyAlignment="1"/>
    <xf numFmtId="171" fontId="6" fillId="0" borderId="120" xfId="0" applyNumberFormat="1" applyFont="1" applyBorder="1" applyAlignment="1">
      <alignment vertical="top" wrapText="1"/>
    </xf>
    <xf numFmtId="0" fontId="0" fillId="0" borderId="121" xfId="0" applyBorder="1" applyAlignment="1">
      <alignment vertical="top" wrapText="1"/>
    </xf>
    <xf numFmtId="0" fontId="63" fillId="0" borderId="0" xfId="0" applyFont="1" applyBorder="1" applyAlignment="1">
      <alignment vertical="top" wrapText="1"/>
    </xf>
    <xf numFmtId="0" fontId="53" fillId="0" borderId="0" xfId="0" applyFont="1" applyBorder="1" applyAlignment="1">
      <alignment wrapText="1"/>
    </xf>
    <xf numFmtId="0" fontId="61" fillId="7" borderId="0" xfId="0" applyFont="1" applyFill="1" applyBorder="1" applyAlignment="1" applyProtection="1">
      <alignment vertical="top" wrapText="1"/>
      <protection locked="0"/>
    </xf>
    <xf numFmtId="0" fontId="62" fillId="7" borderId="0" xfId="0" applyFont="1" applyFill="1" applyBorder="1" applyAlignment="1" applyProtection="1">
      <alignment vertical="top" wrapText="1"/>
      <protection locked="0"/>
    </xf>
    <xf numFmtId="0" fontId="51" fillId="0" borderId="0" xfId="0" quotePrefix="1" applyFont="1" applyBorder="1" applyAlignment="1">
      <alignment vertical="top" wrapText="1"/>
    </xf>
    <xf numFmtId="0" fontId="52" fillId="0" borderId="0" xfId="0" applyFont="1" applyBorder="1" applyAlignment="1">
      <alignment wrapText="1"/>
    </xf>
    <xf numFmtId="0" fontId="53" fillId="0" borderId="0" xfId="0" applyFont="1" applyBorder="1" applyAlignment="1">
      <alignment vertical="top" wrapText="1"/>
    </xf>
    <xf numFmtId="0" fontId="0" fillId="0" borderId="121" xfId="0" applyBorder="1" applyAlignment="1"/>
    <xf numFmtId="39" fontId="6" fillId="0" borderId="120" xfId="0" applyNumberFormat="1" applyFont="1" applyBorder="1" applyAlignment="1">
      <alignment horizontal="center" vertical="top" wrapText="1"/>
    </xf>
    <xf numFmtId="0" fontId="0" fillId="0" borderId="122" xfId="0" applyBorder="1" applyAlignment="1">
      <alignment horizontal="center"/>
    </xf>
    <xf numFmtId="0" fontId="0" fillId="0" borderId="119" xfId="0" applyBorder="1" applyAlignment="1">
      <alignment horizontal="center" wrapText="1"/>
    </xf>
    <xf numFmtId="0" fontId="0" fillId="0" borderId="22" xfId="0" applyBorder="1" applyAlignment="1">
      <alignment horizontal="center" wrapText="1"/>
    </xf>
    <xf numFmtId="0" fontId="0" fillId="0" borderId="23" xfId="0" applyBorder="1" applyAlignment="1">
      <alignment horizontal="center" wrapText="1"/>
    </xf>
    <xf numFmtId="2" fontId="6" fillId="0" borderId="120" xfId="0" applyNumberFormat="1" applyFont="1" applyBorder="1" applyAlignment="1">
      <alignment horizontal="center" vertical="center"/>
    </xf>
    <xf numFmtId="2" fontId="6" fillId="0" borderId="122" xfId="0" applyNumberFormat="1" applyFont="1" applyBorder="1" applyAlignment="1">
      <alignment horizontal="center"/>
    </xf>
    <xf numFmtId="0" fontId="0" fillId="0" borderId="120" xfId="0" applyBorder="1" applyAlignment="1">
      <alignment horizontal="center" vertical="center"/>
    </xf>
    <xf numFmtId="39" fontId="24" fillId="7" borderId="13" xfId="0" applyNumberFormat="1" applyFont="1" applyFill="1" applyBorder="1" applyAlignment="1" applyProtection="1">
      <protection locked="0"/>
    </xf>
    <xf numFmtId="0" fontId="22" fillId="7" borderId="50" xfId="0" applyFont="1" applyFill="1" applyBorder="1" applyAlignment="1"/>
    <xf numFmtId="39" fontId="24" fillId="7" borderId="41" xfId="0" applyNumberFormat="1" applyFont="1" applyFill="1" applyBorder="1" applyAlignment="1" applyProtection="1">
      <protection locked="0"/>
    </xf>
    <xf numFmtId="0" fontId="22" fillId="7" borderId="42" xfId="0" applyFont="1" applyFill="1" applyBorder="1" applyAlignment="1"/>
    <xf numFmtId="39" fontId="24" fillId="7" borderId="3" xfId="0" applyNumberFormat="1" applyFont="1" applyFill="1" applyBorder="1" applyAlignment="1" applyProtection="1">
      <protection locked="0"/>
    </xf>
    <xf numFmtId="0" fontId="22" fillId="7" borderId="5" xfId="0" applyFont="1" applyFill="1" applyBorder="1" applyAlignment="1"/>
    <xf numFmtId="39" fontId="22" fillId="0" borderId="65" xfId="0" applyNumberFormat="1" applyFont="1" applyBorder="1" applyAlignment="1" applyProtection="1"/>
    <xf numFmtId="0" fontId="0" fillId="0" borderId="0" xfId="0" applyAlignment="1" applyProtection="1"/>
    <xf numFmtId="39" fontId="21" fillId="0" borderId="3" xfId="0" applyNumberFormat="1" applyFont="1" applyBorder="1" applyAlignment="1" applyProtection="1">
      <alignment horizontal="left"/>
    </xf>
    <xf numFmtId="0" fontId="22" fillId="0" borderId="5" xfId="0" applyFont="1" applyBorder="1" applyAlignment="1" applyProtection="1"/>
    <xf numFmtId="39" fontId="21" fillId="0" borderId="3" xfId="0" applyNumberFormat="1" applyFont="1" applyBorder="1" applyAlignment="1" applyProtection="1">
      <alignment vertical="center" wrapText="1"/>
    </xf>
    <xf numFmtId="0" fontId="22" fillId="0" borderId="69" xfId="0" applyFont="1" applyBorder="1" applyAlignment="1" applyProtection="1">
      <alignment vertical="center" wrapText="1"/>
    </xf>
    <xf numFmtId="39" fontId="21" fillId="0" borderId="13" xfId="0" applyNumberFormat="1" applyFont="1" applyBorder="1" applyAlignment="1" applyProtection="1">
      <alignment horizontal="center"/>
    </xf>
    <xf numFmtId="39" fontId="21" fillId="0" borderId="50" xfId="0" applyNumberFormat="1" applyFont="1" applyBorder="1" applyAlignment="1" applyProtection="1">
      <alignment horizontal="center"/>
    </xf>
    <xf numFmtId="39" fontId="21" fillId="0" borderId="38" xfId="0" applyNumberFormat="1" applyFont="1" applyBorder="1" applyAlignment="1" applyProtection="1">
      <alignment horizontal="center" vertical="center"/>
    </xf>
    <xf numFmtId="39" fontId="21" fillId="0" borderId="39" xfId="0" applyNumberFormat="1" applyFont="1" applyBorder="1" applyAlignment="1" applyProtection="1">
      <alignment horizontal="center" vertical="center"/>
    </xf>
    <xf numFmtId="39" fontId="21" fillId="0" borderId="51" xfId="0" applyNumberFormat="1" applyFont="1" applyBorder="1" applyAlignment="1" applyProtection="1">
      <alignment horizontal="center" vertical="center"/>
    </xf>
    <xf numFmtId="39" fontId="21" fillId="0" borderId="52" xfId="0" applyNumberFormat="1" applyFont="1" applyBorder="1" applyAlignment="1" applyProtection="1">
      <alignment horizontal="center" vertical="center"/>
    </xf>
    <xf numFmtId="39" fontId="21" fillId="0" borderId="7" xfId="0" applyNumberFormat="1" applyFont="1" applyBorder="1" applyAlignment="1" applyProtection="1">
      <alignment horizontal="center" vertical="center"/>
    </xf>
    <xf numFmtId="39" fontId="21" fillId="0" borderId="12" xfId="0" applyNumberFormat="1" applyFont="1" applyBorder="1" applyAlignment="1" applyProtection="1">
      <alignment horizontal="center" vertical="center"/>
    </xf>
    <xf numFmtId="7" fontId="21" fillId="0" borderId="7" xfId="0" applyNumberFormat="1" applyFont="1" applyBorder="1" applyAlignment="1" applyProtection="1">
      <alignment horizontal="center" vertical="center"/>
    </xf>
    <xf numFmtId="7" fontId="21" fillId="0" borderId="12" xfId="0" applyNumberFormat="1" applyFont="1" applyBorder="1" applyAlignment="1" applyProtection="1">
      <alignment horizontal="center" vertical="center"/>
    </xf>
    <xf numFmtId="0" fontId="22" fillId="0" borderId="5" xfId="0" applyFont="1" applyBorder="1" applyAlignment="1"/>
    <xf numFmtId="0" fontId="22" fillId="0" borderId="69" xfId="0" applyFont="1" applyBorder="1" applyAlignment="1">
      <alignment vertical="center" wrapText="1"/>
    </xf>
    <xf numFmtId="39" fontId="22" fillId="0" borderId="65" xfId="0" applyNumberFormat="1" applyFont="1" applyBorder="1" applyAlignment="1" applyProtection="1">
      <protection locked="0"/>
    </xf>
    <xf numFmtId="0" fontId="0" fillId="0" borderId="0" xfId="0" applyAlignment="1"/>
    <xf numFmtId="39" fontId="21" fillId="0" borderId="5" xfId="0" applyNumberFormat="1" applyFont="1" applyBorder="1" applyAlignment="1" applyProtection="1">
      <alignment horizontal="left"/>
    </xf>
    <xf numFmtId="39" fontId="21" fillId="0" borderId="69" xfId="0" applyNumberFormat="1" applyFont="1" applyBorder="1" applyAlignment="1" applyProtection="1">
      <alignment horizontal="left"/>
    </xf>
    <xf numFmtId="39" fontId="21" fillId="0" borderId="69" xfId="0" applyNumberFormat="1" applyFont="1" applyBorder="1" applyAlignment="1" applyProtection="1">
      <alignment vertical="center" wrapText="1"/>
    </xf>
    <xf numFmtId="0" fontId="26" fillId="0" borderId="0" xfId="0" applyFont="1" applyAlignment="1">
      <alignment horizontal="center"/>
    </xf>
  </cellXfs>
  <cellStyles count="5">
    <cellStyle name="Comma" xfId="1" builtinId="3"/>
    <cellStyle name="Currency" xfId="2" builtinId="4"/>
    <cellStyle name="Hyperlink" xfId="3" builtinId="8"/>
    <cellStyle name="Normal" xfId="0" builtinId="0"/>
    <cellStyle name="Normal 2" xfId="4" xr:uid="{00000000-0005-0000-0000-000004000000}"/>
  </cellStyles>
  <dxfs count="0"/>
  <tableStyles count="0" defaultTableStyle="TableStyleMedium9" defaultPivotStyle="PivotStyleLight16"/>
  <colors>
    <mruColors>
      <color rgb="FF0000CC"/>
      <color rgb="FF0000FF"/>
      <color rgb="FF0033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72887</xdr:colOff>
      <xdr:row>19</xdr:row>
      <xdr:rowOff>78519</xdr:rowOff>
    </xdr:from>
    <xdr:to>
      <xdr:col>3</xdr:col>
      <xdr:colOff>229316</xdr:colOff>
      <xdr:row>19</xdr:row>
      <xdr:rowOff>80107</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a:off x="8799444" y="5042452"/>
          <a:ext cx="156429" cy="158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266700</xdr:colOff>
      <xdr:row>1</xdr:row>
      <xdr:rowOff>121920</xdr:rowOff>
    </xdr:from>
    <xdr:to>
      <xdr:col>5</xdr:col>
      <xdr:colOff>266700</xdr:colOff>
      <xdr:row>2</xdr:row>
      <xdr:rowOff>182880</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a:off x="11742420" y="822960"/>
          <a:ext cx="0" cy="251460"/>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87586</xdr:colOff>
      <xdr:row>7</xdr:row>
      <xdr:rowOff>109483</xdr:rowOff>
    </xdr:from>
    <xdr:to>
      <xdr:col>4</xdr:col>
      <xdr:colOff>602155</xdr:colOff>
      <xdr:row>7</xdr:row>
      <xdr:rowOff>111071</xdr:rowOff>
    </xdr:to>
    <xdr:cxnSp macro="">
      <xdr:nvCxnSpPr>
        <xdr:cNvPr id="3" name="Straight Arrow Connector 2">
          <a:extLst>
            <a:ext uri="{FF2B5EF4-FFF2-40B4-BE49-F238E27FC236}">
              <a16:creationId xmlns:a16="http://schemas.microsoft.com/office/drawing/2014/main" id="{00000000-0008-0000-0200-000003000000}"/>
            </a:ext>
          </a:extLst>
        </xdr:cNvPr>
        <xdr:cNvCxnSpPr/>
      </xdr:nvCxnSpPr>
      <xdr:spPr>
        <a:xfrm>
          <a:off x="3689569" y="1061983"/>
          <a:ext cx="514569" cy="158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57194</xdr:colOff>
      <xdr:row>11</xdr:row>
      <xdr:rowOff>90039</xdr:rowOff>
    </xdr:from>
    <xdr:to>
      <xdr:col>4</xdr:col>
      <xdr:colOff>221444</xdr:colOff>
      <xdr:row>11</xdr:row>
      <xdr:rowOff>91627</xdr:rowOff>
    </xdr:to>
    <xdr:cxnSp macro="">
      <xdr:nvCxnSpPr>
        <xdr:cNvPr id="10" name="Straight Arrow Connector 9">
          <a:extLst>
            <a:ext uri="{FF2B5EF4-FFF2-40B4-BE49-F238E27FC236}">
              <a16:creationId xmlns:a16="http://schemas.microsoft.com/office/drawing/2014/main" id="{00000000-0008-0000-0200-00000A000000}"/>
            </a:ext>
          </a:extLst>
        </xdr:cNvPr>
        <xdr:cNvCxnSpPr/>
      </xdr:nvCxnSpPr>
      <xdr:spPr>
        <a:xfrm>
          <a:off x="3666797" y="1794642"/>
          <a:ext cx="514569" cy="158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56318</xdr:colOff>
      <xdr:row>14</xdr:row>
      <xdr:rowOff>96783</xdr:rowOff>
    </xdr:from>
    <xdr:to>
      <xdr:col>4</xdr:col>
      <xdr:colOff>220568</xdr:colOff>
      <xdr:row>14</xdr:row>
      <xdr:rowOff>98371</xdr:rowOff>
    </xdr:to>
    <xdr:cxnSp macro="">
      <xdr:nvCxnSpPr>
        <xdr:cNvPr id="11" name="Straight Arrow Connector 10">
          <a:extLst>
            <a:ext uri="{FF2B5EF4-FFF2-40B4-BE49-F238E27FC236}">
              <a16:creationId xmlns:a16="http://schemas.microsoft.com/office/drawing/2014/main" id="{00000000-0008-0000-0200-00000B000000}"/>
            </a:ext>
          </a:extLst>
        </xdr:cNvPr>
        <xdr:cNvCxnSpPr/>
      </xdr:nvCxnSpPr>
      <xdr:spPr>
        <a:xfrm>
          <a:off x="3665921" y="2352128"/>
          <a:ext cx="514569" cy="158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216499</xdr:colOff>
      <xdr:row>23</xdr:row>
      <xdr:rowOff>6724</xdr:rowOff>
    </xdr:from>
    <xdr:ext cx="4744558" cy="1093193"/>
    <xdr:sp macro="" textlink="">
      <xdr:nvSpPr>
        <xdr:cNvPr id="3" name="Rectangle 2">
          <a:extLst>
            <a:ext uri="{FF2B5EF4-FFF2-40B4-BE49-F238E27FC236}">
              <a16:creationId xmlns:a16="http://schemas.microsoft.com/office/drawing/2014/main" id="{00000000-0008-0000-0300-000003000000}"/>
            </a:ext>
          </a:extLst>
        </xdr:cNvPr>
        <xdr:cNvSpPr/>
      </xdr:nvSpPr>
      <xdr:spPr>
        <a:xfrm rot="19749243">
          <a:off x="959225" y="5475195"/>
          <a:ext cx="4744558" cy="1093193"/>
        </a:xfrm>
        <a:prstGeom prst="rect">
          <a:avLst/>
        </a:prstGeom>
        <a:noFill/>
      </xdr:spPr>
      <xdr:txBody>
        <a:bodyPr wrap="square" lIns="91440" tIns="45720" rIns="91440" bIns="45720">
          <a:noAutofit/>
        </a:bodyPr>
        <a:lstStyle/>
        <a:p>
          <a:pPr algn="ctr"/>
          <a:r>
            <a:rPr lang="en-US" sz="88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Example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1443377</xdr:colOff>
      <xdr:row>20</xdr:row>
      <xdr:rowOff>155848</xdr:rowOff>
    </xdr:from>
    <xdr:ext cx="4505006" cy="1600659"/>
    <xdr:sp macro="" textlink="">
      <xdr:nvSpPr>
        <xdr:cNvPr id="2" name="Rectangle 1">
          <a:extLst>
            <a:ext uri="{FF2B5EF4-FFF2-40B4-BE49-F238E27FC236}">
              <a16:creationId xmlns:a16="http://schemas.microsoft.com/office/drawing/2014/main" id="{00000000-0008-0000-0400-000002000000}"/>
            </a:ext>
          </a:extLst>
        </xdr:cNvPr>
        <xdr:cNvSpPr/>
      </xdr:nvSpPr>
      <xdr:spPr>
        <a:xfrm rot="19069972">
          <a:off x="1473857" y="3775348"/>
          <a:ext cx="4481542" cy="1600659"/>
        </a:xfrm>
        <a:prstGeom prst="rect">
          <a:avLst/>
        </a:prstGeom>
        <a:noFill/>
      </xdr:spPr>
      <xdr:txBody>
        <a:bodyPr wrap="square" lIns="91440" tIns="45720" rIns="91440" bIns="45720">
          <a:noAutofit/>
        </a:bodyPr>
        <a:lstStyle/>
        <a:p>
          <a:pPr algn="ctr"/>
          <a:r>
            <a:rPr lang="en-US" sz="88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Example</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10</xdr:col>
      <xdr:colOff>79966</xdr:colOff>
      <xdr:row>2</xdr:row>
      <xdr:rowOff>111529</xdr:rowOff>
    </xdr:from>
    <xdr:to>
      <xdr:col>11</xdr:col>
      <xdr:colOff>182880</xdr:colOff>
      <xdr:row>2</xdr:row>
      <xdr:rowOff>117103</xdr:rowOff>
    </xdr:to>
    <xdr:cxnSp macro="">
      <xdr:nvCxnSpPr>
        <xdr:cNvPr id="3" name="Straight Arrow Connector 2">
          <a:extLst>
            <a:ext uri="{FF2B5EF4-FFF2-40B4-BE49-F238E27FC236}">
              <a16:creationId xmlns:a16="http://schemas.microsoft.com/office/drawing/2014/main" id="{00000000-0008-0000-0600-000003000000}"/>
            </a:ext>
          </a:extLst>
        </xdr:cNvPr>
        <xdr:cNvCxnSpPr/>
      </xdr:nvCxnSpPr>
      <xdr:spPr>
        <a:xfrm flipV="1">
          <a:off x="9906995" y="588818"/>
          <a:ext cx="1159323" cy="55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79966</xdr:colOff>
      <xdr:row>54</xdr:row>
      <xdr:rowOff>103909</xdr:rowOff>
    </xdr:from>
    <xdr:to>
      <xdr:col>11</xdr:col>
      <xdr:colOff>182880</xdr:colOff>
      <xdr:row>54</xdr:row>
      <xdr:rowOff>109483</xdr:rowOff>
    </xdr:to>
    <xdr:cxnSp macro="">
      <xdr:nvCxnSpPr>
        <xdr:cNvPr id="4" name="Straight Arrow Connector 3">
          <a:extLst>
            <a:ext uri="{FF2B5EF4-FFF2-40B4-BE49-F238E27FC236}">
              <a16:creationId xmlns:a16="http://schemas.microsoft.com/office/drawing/2014/main" id="{00000000-0008-0000-0600-000004000000}"/>
            </a:ext>
          </a:extLst>
        </xdr:cNvPr>
        <xdr:cNvCxnSpPr/>
      </xdr:nvCxnSpPr>
      <xdr:spPr>
        <a:xfrm flipV="1">
          <a:off x="9906995" y="588818"/>
          <a:ext cx="1159323" cy="55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79966</xdr:colOff>
      <xdr:row>107</xdr:row>
      <xdr:rowOff>103909</xdr:rowOff>
    </xdr:from>
    <xdr:to>
      <xdr:col>11</xdr:col>
      <xdr:colOff>182880</xdr:colOff>
      <xdr:row>107</xdr:row>
      <xdr:rowOff>109483</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V="1">
          <a:off x="9906995" y="588818"/>
          <a:ext cx="1159323" cy="55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79966</xdr:colOff>
      <xdr:row>161</xdr:row>
      <xdr:rowOff>111529</xdr:rowOff>
    </xdr:from>
    <xdr:to>
      <xdr:col>11</xdr:col>
      <xdr:colOff>182880</xdr:colOff>
      <xdr:row>161</xdr:row>
      <xdr:rowOff>117103</xdr:rowOff>
    </xdr:to>
    <xdr:cxnSp macro="">
      <xdr:nvCxnSpPr>
        <xdr:cNvPr id="6" name="Straight Arrow Connector 5">
          <a:extLst>
            <a:ext uri="{FF2B5EF4-FFF2-40B4-BE49-F238E27FC236}">
              <a16:creationId xmlns:a16="http://schemas.microsoft.com/office/drawing/2014/main" id="{00000000-0008-0000-0600-000006000000}"/>
            </a:ext>
          </a:extLst>
        </xdr:cNvPr>
        <xdr:cNvCxnSpPr/>
      </xdr:nvCxnSpPr>
      <xdr:spPr>
        <a:xfrm flipV="1">
          <a:off x="9906995" y="26046545"/>
          <a:ext cx="1159323" cy="55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79966</xdr:colOff>
      <xdr:row>215</xdr:row>
      <xdr:rowOff>103909</xdr:rowOff>
    </xdr:from>
    <xdr:to>
      <xdr:col>11</xdr:col>
      <xdr:colOff>182880</xdr:colOff>
      <xdr:row>215</xdr:row>
      <xdr:rowOff>109483</xdr:rowOff>
    </xdr:to>
    <xdr:cxnSp macro="">
      <xdr:nvCxnSpPr>
        <xdr:cNvPr id="7" name="Straight Arrow Connector 6">
          <a:extLst>
            <a:ext uri="{FF2B5EF4-FFF2-40B4-BE49-F238E27FC236}">
              <a16:creationId xmlns:a16="http://schemas.microsoft.com/office/drawing/2014/main" id="{00000000-0008-0000-0600-000007000000}"/>
            </a:ext>
          </a:extLst>
        </xdr:cNvPr>
        <xdr:cNvCxnSpPr/>
      </xdr:nvCxnSpPr>
      <xdr:spPr>
        <a:xfrm flipV="1">
          <a:off x="9906995" y="26046545"/>
          <a:ext cx="1159323" cy="55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79966</xdr:colOff>
      <xdr:row>269</xdr:row>
      <xdr:rowOff>103909</xdr:rowOff>
    </xdr:from>
    <xdr:to>
      <xdr:col>11</xdr:col>
      <xdr:colOff>182880</xdr:colOff>
      <xdr:row>269</xdr:row>
      <xdr:rowOff>109483</xdr:rowOff>
    </xdr:to>
    <xdr:cxnSp macro="">
      <xdr:nvCxnSpPr>
        <xdr:cNvPr id="8" name="Straight Arrow Connector 7">
          <a:extLst>
            <a:ext uri="{FF2B5EF4-FFF2-40B4-BE49-F238E27FC236}">
              <a16:creationId xmlns:a16="http://schemas.microsoft.com/office/drawing/2014/main" id="{00000000-0008-0000-0600-000008000000}"/>
            </a:ext>
          </a:extLst>
        </xdr:cNvPr>
        <xdr:cNvCxnSpPr/>
      </xdr:nvCxnSpPr>
      <xdr:spPr>
        <a:xfrm flipV="1">
          <a:off x="9906995" y="26046545"/>
          <a:ext cx="1159323" cy="55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79966</xdr:colOff>
      <xdr:row>323</xdr:row>
      <xdr:rowOff>103909</xdr:rowOff>
    </xdr:from>
    <xdr:to>
      <xdr:col>11</xdr:col>
      <xdr:colOff>182880</xdr:colOff>
      <xdr:row>323</xdr:row>
      <xdr:rowOff>109483</xdr:rowOff>
    </xdr:to>
    <xdr:cxnSp macro="">
      <xdr:nvCxnSpPr>
        <xdr:cNvPr id="9" name="Straight Arrow Connector 8">
          <a:extLst>
            <a:ext uri="{FF2B5EF4-FFF2-40B4-BE49-F238E27FC236}">
              <a16:creationId xmlns:a16="http://schemas.microsoft.com/office/drawing/2014/main" id="{00000000-0008-0000-0600-000009000000}"/>
            </a:ext>
          </a:extLst>
        </xdr:cNvPr>
        <xdr:cNvCxnSpPr/>
      </xdr:nvCxnSpPr>
      <xdr:spPr>
        <a:xfrm flipV="1">
          <a:off x="9906995" y="26046545"/>
          <a:ext cx="1159323" cy="55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79966</xdr:colOff>
      <xdr:row>377</xdr:row>
      <xdr:rowOff>103909</xdr:rowOff>
    </xdr:from>
    <xdr:to>
      <xdr:col>11</xdr:col>
      <xdr:colOff>182880</xdr:colOff>
      <xdr:row>377</xdr:row>
      <xdr:rowOff>109483</xdr:rowOff>
    </xdr:to>
    <xdr:cxnSp macro="">
      <xdr:nvCxnSpPr>
        <xdr:cNvPr id="10" name="Straight Arrow Connector 9">
          <a:extLst>
            <a:ext uri="{FF2B5EF4-FFF2-40B4-BE49-F238E27FC236}">
              <a16:creationId xmlns:a16="http://schemas.microsoft.com/office/drawing/2014/main" id="{00000000-0008-0000-0600-00000A000000}"/>
            </a:ext>
          </a:extLst>
        </xdr:cNvPr>
        <xdr:cNvCxnSpPr/>
      </xdr:nvCxnSpPr>
      <xdr:spPr>
        <a:xfrm flipV="1">
          <a:off x="9906995" y="26046545"/>
          <a:ext cx="1159323" cy="55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79966</xdr:colOff>
      <xdr:row>431</xdr:row>
      <xdr:rowOff>111529</xdr:rowOff>
    </xdr:from>
    <xdr:to>
      <xdr:col>11</xdr:col>
      <xdr:colOff>182880</xdr:colOff>
      <xdr:row>431</xdr:row>
      <xdr:rowOff>117103</xdr:rowOff>
    </xdr:to>
    <xdr:cxnSp macro="">
      <xdr:nvCxnSpPr>
        <xdr:cNvPr id="11" name="Straight Arrow Connector 10">
          <a:extLst>
            <a:ext uri="{FF2B5EF4-FFF2-40B4-BE49-F238E27FC236}">
              <a16:creationId xmlns:a16="http://schemas.microsoft.com/office/drawing/2014/main" id="{00000000-0008-0000-0600-00000B000000}"/>
            </a:ext>
          </a:extLst>
        </xdr:cNvPr>
        <xdr:cNvCxnSpPr/>
      </xdr:nvCxnSpPr>
      <xdr:spPr>
        <a:xfrm flipV="1">
          <a:off x="9906995" y="26046545"/>
          <a:ext cx="1159323" cy="55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79966</xdr:colOff>
      <xdr:row>485</xdr:row>
      <xdr:rowOff>103909</xdr:rowOff>
    </xdr:from>
    <xdr:to>
      <xdr:col>11</xdr:col>
      <xdr:colOff>182880</xdr:colOff>
      <xdr:row>485</xdr:row>
      <xdr:rowOff>109483</xdr:rowOff>
    </xdr:to>
    <xdr:cxnSp macro="">
      <xdr:nvCxnSpPr>
        <xdr:cNvPr id="12" name="Straight Arrow Connector 11">
          <a:extLst>
            <a:ext uri="{FF2B5EF4-FFF2-40B4-BE49-F238E27FC236}">
              <a16:creationId xmlns:a16="http://schemas.microsoft.com/office/drawing/2014/main" id="{00000000-0008-0000-0600-00000C000000}"/>
            </a:ext>
          </a:extLst>
        </xdr:cNvPr>
        <xdr:cNvCxnSpPr/>
      </xdr:nvCxnSpPr>
      <xdr:spPr>
        <a:xfrm flipV="1">
          <a:off x="9906995" y="26046545"/>
          <a:ext cx="1159323" cy="55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79966</xdr:colOff>
      <xdr:row>539</xdr:row>
      <xdr:rowOff>111529</xdr:rowOff>
    </xdr:from>
    <xdr:to>
      <xdr:col>11</xdr:col>
      <xdr:colOff>182880</xdr:colOff>
      <xdr:row>539</xdr:row>
      <xdr:rowOff>117103</xdr:rowOff>
    </xdr:to>
    <xdr:cxnSp macro="">
      <xdr:nvCxnSpPr>
        <xdr:cNvPr id="13" name="Straight Arrow Connector 12">
          <a:extLst>
            <a:ext uri="{FF2B5EF4-FFF2-40B4-BE49-F238E27FC236}">
              <a16:creationId xmlns:a16="http://schemas.microsoft.com/office/drawing/2014/main" id="{00000000-0008-0000-0600-00000D000000}"/>
            </a:ext>
          </a:extLst>
        </xdr:cNvPr>
        <xdr:cNvCxnSpPr/>
      </xdr:nvCxnSpPr>
      <xdr:spPr>
        <a:xfrm flipV="1">
          <a:off x="9906995" y="26046545"/>
          <a:ext cx="1159323" cy="55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79966</xdr:colOff>
      <xdr:row>593</xdr:row>
      <xdr:rowOff>103909</xdr:rowOff>
    </xdr:from>
    <xdr:to>
      <xdr:col>11</xdr:col>
      <xdr:colOff>182880</xdr:colOff>
      <xdr:row>593</xdr:row>
      <xdr:rowOff>109483</xdr:rowOff>
    </xdr:to>
    <xdr:cxnSp macro="">
      <xdr:nvCxnSpPr>
        <xdr:cNvPr id="14" name="Straight Arrow Connector 13">
          <a:extLst>
            <a:ext uri="{FF2B5EF4-FFF2-40B4-BE49-F238E27FC236}">
              <a16:creationId xmlns:a16="http://schemas.microsoft.com/office/drawing/2014/main" id="{00000000-0008-0000-0600-00000E000000}"/>
            </a:ext>
          </a:extLst>
        </xdr:cNvPr>
        <xdr:cNvCxnSpPr/>
      </xdr:nvCxnSpPr>
      <xdr:spPr>
        <a:xfrm flipV="1">
          <a:off x="9906995" y="26046545"/>
          <a:ext cx="1159323" cy="55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79966</xdr:colOff>
      <xdr:row>647</xdr:row>
      <xdr:rowOff>103909</xdr:rowOff>
    </xdr:from>
    <xdr:to>
      <xdr:col>11</xdr:col>
      <xdr:colOff>182880</xdr:colOff>
      <xdr:row>647</xdr:row>
      <xdr:rowOff>109483</xdr:rowOff>
    </xdr:to>
    <xdr:cxnSp macro="">
      <xdr:nvCxnSpPr>
        <xdr:cNvPr id="15" name="Straight Arrow Connector 14">
          <a:extLst>
            <a:ext uri="{FF2B5EF4-FFF2-40B4-BE49-F238E27FC236}">
              <a16:creationId xmlns:a16="http://schemas.microsoft.com/office/drawing/2014/main" id="{00000000-0008-0000-0600-00000F000000}"/>
            </a:ext>
          </a:extLst>
        </xdr:cNvPr>
        <xdr:cNvCxnSpPr/>
      </xdr:nvCxnSpPr>
      <xdr:spPr>
        <a:xfrm flipV="1">
          <a:off x="9906995" y="26046545"/>
          <a:ext cx="1159323" cy="55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79966</xdr:colOff>
      <xdr:row>701</xdr:row>
      <xdr:rowOff>103909</xdr:rowOff>
    </xdr:from>
    <xdr:to>
      <xdr:col>11</xdr:col>
      <xdr:colOff>182880</xdr:colOff>
      <xdr:row>701</xdr:row>
      <xdr:rowOff>109483</xdr:rowOff>
    </xdr:to>
    <xdr:cxnSp macro="">
      <xdr:nvCxnSpPr>
        <xdr:cNvPr id="16" name="Straight Arrow Connector 15">
          <a:extLst>
            <a:ext uri="{FF2B5EF4-FFF2-40B4-BE49-F238E27FC236}">
              <a16:creationId xmlns:a16="http://schemas.microsoft.com/office/drawing/2014/main" id="{00000000-0008-0000-0600-000010000000}"/>
            </a:ext>
          </a:extLst>
        </xdr:cNvPr>
        <xdr:cNvCxnSpPr/>
      </xdr:nvCxnSpPr>
      <xdr:spPr>
        <a:xfrm flipV="1">
          <a:off x="9906995" y="26046545"/>
          <a:ext cx="1159323" cy="55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79966</xdr:colOff>
      <xdr:row>755</xdr:row>
      <xdr:rowOff>103909</xdr:rowOff>
    </xdr:from>
    <xdr:to>
      <xdr:col>11</xdr:col>
      <xdr:colOff>182880</xdr:colOff>
      <xdr:row>755</xdr:row>
      <xdr:rowOff>109483</xdr:rowOff>
    </xdr:to>
    <xdr:cxnSp macro="">
      <xdr:nvCxnSpPr>
        <xdr:cNvPr id="17" name="Straight Arrow Connector 16">
          <a:extLst>
            <a:ext uri="{FF2B5EF4-FFF2-40B4-BE49-F238E27FC236}">
              <a16:creationId xmlns:a16="http://schemas.microsoft.com/office/drawing/2014/main" id="{00000000-0008-0000-0600-000011000000}"/>
            </a:ext>
          </a:extLst>
        </xdr:cNvPr>
        <xdr:cNvCxnSpPr/>
      </xdr:nvCxnSpPr>
      <xdr:spPr>
        <a:xfrm flipV="1">
          <a:off x="9906995" y="26046545"/>
          <a:ext cx="1159323" cy="55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79966</xdr:colOff>
      <xdr:row>809</xdr:row>
      <xdr:rowOff>111529</xdr:rowOff>
    </xdr:from>
    <xdr:to>
      <xdr:col>11</xdr:col>
      <xdr:colOff>182880</xdr:colOff>
      <xdr:row>809</xdr:row>
      <xdr:rowOff>117103</xdr:rowOff>
    </xdr:to>
    <xdr:cxnSp macro="">
      <xdr:nvCxnSpPr>
        <xdr:cNvPr id="18" name="Straight Arrow Connector 17">
          <a:extLst>
            <a:ext uri="{FF2B5EF4-FFF2-40B4-BE49-F238E27FC236}">
              <a16:creationId xmlns:a16="http://schemas.microsoft.com/office/drawing/2014/main" id="{00000000-0008-0000-0600-000012000000}"/>
            </a:ext>
          </a:extLst>
        </xdr:cNvPr>
        <xdr:cNvCxnSpPr/>
      </xdr:nvCxnSpPr>
      <xdr:spPr>
        <a:xfrm flipV="1">
          <a:off x="9906995" y="26046545"/>
          <a:ext cx="1159323" cy="55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7</xdr:col>
      <xdr:colOff>340722</xdr:colOff>
      <xdr:row>2</xdr:row>
      <xdr:rowOff>146165</xdr:rowOff>
    </xdr:from>
    <xdr:to>
      <xdr:col>9</xdr:col>
      <xdr:colOff>536665</xdr:colOff>
      <xdr:row>10</xdr:row>
      <xdr:rowOff>21750</xdr:rowOff>
    </xdr:to>
    <xdr:sp macro="" textlink="">
      <xdr:nvSpPr>
        <xdr:cNvPr id="19" name="TextBox 18">
          <a:extLst>
            <a:ext uri="{FF2B5EF4-FFF2-40B4-BE49-F238E27FC236}">
              <a16:creationId xmlns:a16="http://schemas.microsoft.com/office/drawing/2014/main" id="{00000000-0008-0000-0600-000013000000}"/>
            </a:ext>
          </a:extLst>
        </xdr:cNvPr>
        <xdr:cNvSpPr txBox="1"/>
      </xdr:nvSpPr>
      <xdr:spPr>
        <a:xfrm>
          <a:off x="6879771" y="639288"/>
          <a:ext cx="2351314" cy="186442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solidFill>
                <a:srgbClr val="0070C0"/>
              </a:solidFill>
            </a:rPr>
            <a:t>(INSERT COMPANY LOGO IF DESIRED)</a:t>
          </a:r>
        </a:p>
      </xdr:txBody>
    </xdr:sp>
    <xdr:clientData fPrintsWithSheet="0"/>
  </xdr:twoCellAnchor>
  <xdr:twoCellAnchor>
    <xdr:from>
      <xdr:col>6</xdr:col>
      <xdr:colOff>442653</xdr:colOff>
      <xdr:row>54</xdr:row>
      <xdr:rowOff>78970</xdr:rowOff>
    </xdr:from>
    <xdr:to>
      <xdr:col>9</xdr:col>
      <xdr:colOff>971903</xdr:colOff>
      <xdr:row>56</xdr:row>
      <xdr:rowOff>9697</xdr:rowOff>
    </xdr:to>
    <xdr:sp macro="" textlink="">
      <xdr:nvSpPr>
        <xdr:cNvPr id="20" name="TextBox 19">
          <a:extLst>
            <a:ext uri="{FF2B5EF4-FFF2-40B4-BE49-F238E27FC236}">
              <a16:creationId xmlns:a16="http://schemas.microsoft.com/office/drawing/2014/main" id="{00000000-0008-0000-0600-000014000000}"/>
            </a:ext>
          </a:extLst>
        </xdr:cNvPr>
        <xdr:cNvSpPr txBox="1"/>
      </xdr:nvSpPr>
      <xdr:spPr>
        <a:xfrm>
          <a:off x="5645728" y="13179135"/>
          <a:ext cx="4069773" cy="41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(INSERT COMPANY LOGO IF DESIRED)</a:t>
          </a:r>
        </a:p>
      </xdr:txBody>
    </xdr:sp>
    <xdr:clientData fPrintsWithSheet="0"/>
  </xdr:twoCellAnchor>
  <xdr:twoCellAnchor>
    <xdr:from>
      <xdr:col>6</xdr:col>
      <xdr:colOff>459970</xdr:colOff>
      <xdr:row>107</xdr:row>
      <xdr:rowOff>86590</xdr:rowOff>
    </xdr:from>
    <xdr:to>
      <xdr:col>9</xdr:col>
      <xdr:colOff>989205</xdr:colOff>
      <xdr:row>109</xdr:row>
      <xdr:rowOff>17318</xdr:rowOff>
    </xdr:to>
    <xdr:sp macro="" textlink="">
      <xdr:nvSpPr>
        <xdr:cNvPr id="21" name="TextBox 20">
          <a:extLst>
            <a:ext uri="{FF2B5EF4-FFF2-40B4-BE49-F238E27FC236}">
              <a16:creationId xmlns:a16="http://schemas.microsoft.com/office/drawing/2014/main" id="{00000000-0008-0000-0600-000015000000}"/>
            </a:ext>
          </a:extLst>
        </xdr:cNvPr>
        <xdr:cNvSpPr txBox="1"/>
      </xdr:nvSpPr>
      <xdr:spPr>
        <a:xfrm>
          <a:off x="5663045" y="26029226"/>
          <a:ext cx="4069773" cy="41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(INSERT COMPANY LOGO IF DESIRED)</a:t>
          </a:r>
        </a:p>
      </xdr:txBody>
    </xdr:sp>
    <xdr:clientData fPrintsWithSheet="0"/>
  </xdr:twoCellAnchor>
  <xdr:twoCellAnchor>
    <xdr:from>
      <xdr:col>6</xdr:col>
      <xdr:colOff>459971</xdr:colOff>
      <xdr:row>161</xdr:row>
      <xdr:rowOff>86591</xdr:rowOff>
    </xdr:from>
    <xdr:to>
      <xdr:col>9</xdr:col>
      <xdr:colOff>989206</xdr:colOff>
      <xdr:row>163</xdr:row>
      <xdr:rowOff>9749</xdr:rowOff>
    </xdr:to>
    <xdr:sp macro="" textlink="">
      <xdr:nvSpPr>
        <xdr:cNvPr id="22" name="TextBox 21">
          <a:extLst>
            <a:ext uri="{FF2B5EF4-FFF2-40B4-BE49-F238E27FC236}">
              <a16:creationId xmlns:a16="http://schemas.microsoft.com/office/drawing/2014/main" id="{00000000-0008-0000-0600-000016000000}"/>
            </a:ext>
          </a:extLst>
        </xdr:cNvPr>
        <xdr:cNvSpPr txBox="1"/>
      </xdr:nvSpPr>
      <xdr:spPr>
        <a:xfrm>
          <a:off x="5663046" y="39121773"/>
          <a:ext cx="4069773" cy="41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(INSERT COMPANY LOGO IF DESIRED)</a:t>
          </a:r>
        </a:p>
      </xdr:txBody>
    </xdr:sp>
    <xdr:clientData fPrintsWithSheet="0"/>
  </xdr:twoCellAnchor>
  <xdr:twoCellAnchor>
    <xdr:from>
      <xdr:col>6</xdr:col>
      <xdr:colOff>459970</xdr:colOff>
      <xdr:row>215</xdr:row>
      <xdr:rowOff>69272</xdr:rowOff>
    </xdr:from>
    <xdr:to>
      <xdr:col>9</xdr:col>
      <xdr:colOff>989205</xdr:colOff>
      <xdr:row>217</xdr:row>
      <xdr:rowOff>0</xdr:rowOff>
    </xdr:to>
    <xdr:sp macro="" textlink="">
      <xdr:nvSpPr>
        <xdr:cNvPr id="23" name="TextBox 22">
          <a:extLst>
            <a:ext uri="{FF2B5EF4-FFF2-40B4-BE49-F238E27FC236}">
              <a16:creationId xmlns:a16="http://schemas.microsoft.com/office/drawing/2014/main" id="{00000000-0008-0000-0600-000017000000}"/>
            </a:ext>
          </a:extLst>
        </xdr:cNvPr>
        <xdr:cNvSpPr txBox="1"/>
      </xdr:nvSpPr>
      <xdr:spPr>
        <a:xfrm>
          <a:off x="5663045" y="52196999"/>
          <a:ext cx="4069773" cy="41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(INSERT COMPANY LOGO IF DESIRED)</a:t>
          </a:r>
        </a:p>
      </xdr:txBody>
    </xdr:sp>
    <xdr:clientData fPrintsWithSheet="0"/>
  </xdr:twoCellAnchor>
  <xdr:twoCellAnchor>
    <xdr:from>
      <xdr:col>6</xdr:col>
      <xdr:colOff>425335</xdr:colOff>
      <xdr:row>269</xdr:row>
      <xdr:rowOff>103909</xdr:rowOff>
    </xdr:from>
    <xdr:to>
      <xdr:col>9</xdr:col>
      <xdr:colOff>946999</xdr:colOff>
      <xdr:row>271</xdr:row>
      <xdr:rowOff>34637</xdr:rowOff>
    </xdr:to>
    <xdr:sp macro="" textlink="">
      <xdr:nvSpPr>
        <xdr:cNvPr id="24" name="TextBox 23">
          <a:extLst>
            <a:ext uri="{FF2B5EF4-FFF2-40B4-BE49-F238E27FC236}">
              <a16:creationId xmlns:a16="http://schemas.microsoft.com/office/drawing/2014/main" id="{00000000-0008-0000-0600-000018000000}"/>
            </a:ext>
          </a:extLst>
        </xdr:cNvPr>
        <xdr:cNvSpPr txBox="1"/>
      </xdr:nvSpPr>
      <xdr:spPr>
        <a:xfrm>
          <a:off x="5628410" y="65324182"/>
          <a:ext cx="4069773" cy="41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(INSERT COMPANY LOGO IF DESIRED)</a:t>
          </a:r>
        </a:p>
      </xdr:txBody>
    </xdr:sp>
    <xdr:clientData fPrintsWithSheet="0"/>
  </xdr:twoCellAnchor>
  <xdr:twoCellAnchor>
    <xdr:from>
      <xdr:col>6</xdr:col>
      <xdr:colOff>477289</xdr:colOff>
      <xdr:row>323</xdr:row>
      <xdr:rowOff>78971</xdr:rowOff>
    </xdr:from>
    <xdr:to>
      <xdr:col>9</xdr:col>
      <xdr:colOff>998896</xdr:colOff>
      <xdr:row>325</xdr:row>
      <xdr:rowOff>9699</xdr:rowOff>
    </xdr:to>
    <xdr:sp macro="" textlink="">
      <xdr:nvSpPr>
        <xdr:cNvPr id="25" name="TextBox 24">
          <a:extLst>
            <a:ext uri="{FF2B5EF4-FFF2-40B4-BE49-F238E27FC236}">
              <a16:creationId xmlns:a16="http://schemas.microsoft.com/office/drawing/2014/main" id="{00000000-0008-0000-0600-000019000000}"/>
            </a:ext>
          </a:extLst>
        </xdr:cNvPr>
        <xdr:cNvSpPr txBox="1"/>
      </xdr:nvSpPr>
      <xdr:spPr>
        <a:xfrm>
          <a:off x="5680364" y="78399409"/>
          <a:ext cx="4069773" cy="41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(INSERT COMPANY LOGO IF DESIRED)</a:t>
          </a:r>
        </a:p>
      </xdr:txBody>
    </xdr:sp>
    <xdr:clientData fPrintsWithSheet="0"/>
  </xdr:twoCellAnchor>
  <xdr:twoCellAnchor>
    <xdr:from>
      <xdr:col>6</xdr:col>
      <xdr:colOff>425334</xdr:colOff>
      <xdr:row>377</xdr:row>
      <xdr:rowOff>103908</xdr:rowOff>
    </xdr:from>
    <xdr:to>
      <xdr:col>9</xdr:col>
      <xdr:colOff>946998</xdr:colOff>
      <xdr:row>379</xdr:row>
      <xdr:rowOff>34636</xdr:rowOff>
    </xdr:to>
    <xdr:sp macro="" textlink="">
      <xdr:nvSpPr>
        <xdr:cNvPr id="26" name="TextBox 25">
          <a:extLst>
            <a:ext uri="{FF2B5EF4-FFF2-40B4-BE49-F238E27FC236}">
              <a16:creationId xmlns:a16="http://schemas.microsoft.com/office/drawing/2014/main" id="{00000000-0008-0000-0600-00001A000000}"/>
            </a:ext>
          </a:extLst>
        </xdr:cNvPr>
        <xdr:cNvSpPr txBox="1"/>
      </xdr:nvSpPr>
      <xdr:spPr>
        <a:xfrm>
          <a:off x="5628409" y="91509272"/>
          <a:ext cx="4069773" cy="41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(INSERT COMPANY LOGO IF DESIRED)</a:t>
          </a:r>
        </a:p>
      </xdr:txBody>
    </xdr:sp>
    <xdr:clientData fPrintsWithSheet="0"/>
  </xdr:twoCellAnchor>
  <xdr:twoCellAnchor>
    <xdr:from>
      <xdr:col>6</xdr:col>
      <xdr:colOff>459971</xdr:colOff>
      <xdr:row>431</xdr:row>
      <xdr:rowOff>51954</xdr:rowOff>
    </xdr:from>
    <xdr:to>
      <xdr:col>9</xdr:col>
      <xdr:colOff>989206</xdr:colOff>
      <xdr:row>432</xdr:row>
      <xdr:rowOff>225136</xdr:rowOff>
    </xdr:to>
    <xdr:sp macro="" textlink="">
      <xdr:nvSpPr>
        <xdr:cNvPr id="27" name="TextBox 26">
          <a:extLst>
            <a:ext uri="{FF2B5EF4-FFF2-40B4-BE49-F238E27FC236}">
              <a16:creationId xmlns:a16="http://schemas.microsoft.com/office/drawing/2014/main" id="{00000000-0008-0000-0600-00001B000000}"/>
            </a:ext>
          </a:extLst>
        </xdr:cNvPr>
        <xdr:cNvSpPr txBox="1"/>
      </xdr:nvSpPr>
      <xdr:spPr>
        <a:xfrm>
          <a:off x="5663046" y="104549863"/>
          <a:ext cx="4069773" cy="41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(INSERT COMPANY LOGO IF DESIRED)</a:t>
          </a:r>
        </a:p>
      </xdr:txBody>
    </xdr:sp>
    <xdr:clientData fPrintsWithSheet="0"/>
  </xdr:twoCellAnchor>
  <xdr:twoCellAnchor>
    <xdr:from>
      <xdr:col>6</xdr:col>
      <xdr:colOff>459970</xdr:colOff>
      <xdr:row>485</xdr:row>
      <xdr:rowOff>86590</xdr:rowOff>
    </xdr:from>
    <xdr:to>
      <xdr:col>9</xdr:col>
      <xdr:colOff>989205</xdr:colOff>
      <xdr:row>487</xdr:row>
      <xdr:rowOff>17318</xdr:rowOff>
    </xdr:to>
    <xdr:sp macro="" textlink="">
      <xdr:nvSpPr>
        <xdr:cNvPr id="28" name="TextBox 27">
          <a:extLst>
            <a:ext uri="{FF2B5EF4-FFF2-40B4-BE49-F238E27FC236}">
              <a16:creationId xmlns:a16="http://schemas.microsoft.com/office/drawing/2014/main" id="{00000000-0008-0000-0600-00001C000000}"/>
            </a:ext>
          </a:extLst>
        </xdr:cNvPr>
        <xdr:cNvSpPr txBox="1"/>
      </xdr:nvSpPr>
      <xdr:spPr>
        <a:xfrm>
          <a:off x="5663045" y="117677045"/>
          <a:ext cx="4069773" cy="41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(INSERT COMPANY LOGO IF DESIRED)</a:t>
          </a:r>
        </a:p>
      </xdr:txBody>
    </xdr:sp>
    <xdr:clientData fPrintsWithSheet="0"/>
  </xdr:twoCellAnchor>
  <xdr:twoCellAnchor>
    <xdr:from>
      <xdr:col>6</xdr:col>
      <xdr:colOff>442653</xdr:colOff>
      <xdr:row>539</xdr:row>
      <xdr:rowOff>76893</xdr:rowOff>
    </xdr:from>
    <xdr:to>
      <xdr:col>9</xdr:col>
      <xdr:colOff>971903</xdr:colOff>
      <xdr:row>541</xdr:row>
      <xdr:rowOff>51</xdr:rowOff>
    </xdr:to>
    <xdr:sp macro="" textlink="">
      <xdr:nvSpPr>
        <xdr:cNvPr id="29" name="TextBox 28">
          <a:extLst>
            <a:ext uri="{FF2B5EF4-FFF2-40B4-BE49-F238E27FC236}">
              <a16:creationId xmlns:a16="http://schemas.microsoft.com/office/drawing/2014/main" id="{00000000-0008-0000-0600-00001D000000}"/>
            </a:ext>
          </a:extLst>
        </xdr:cNvPr>
        <xdr:cNvSpPr txBox="1"/>
      </xdr:nvSpPr>
      <xdr:spPr>
        <a:xfrm>
          <a:off x="5645728" y="130752273"/>
          <a:ext cx="4069773" cy="41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(INSERT COMPANY LOGO IF DESIRED)</a:t>
          </a:r>
        </a:p>
      </xdr:txBody>
    </xdr:sp>
    <xdr:clientData fPrintsWithSheet="0"/>
  </xdr:twoCellAnchor>
  <xdr:twoCellAnchor>
    <xdr:from>
      <xdr:col>6</xdr:col>
      <xdr:colOff>459971</xdr:colOff>
      <xdr:row>593</xdr:row>
      <xdr:rowOff>78971</xdr:rowOff>
    </xdr:from>
    <xdr:to>
      <xdr:col>9</xdr:col>
      <xdr:colOff>989206</xdr:colOff>
      <xdr:row>595</xdr:row>
      <xdr:rowOff>9698</xdr:rowOff>
    </xdr:to>
    <xdr:sp macro="" textlink="">
      <xdr:nvSpPr>
        <xdr:cNvPr id="30" name="TextBox 29">
          <a:extLst>
            <a:ext uri="{FF2B5EF4-FFF2-40B4-BE49-F238E27FC236}">
              <a16:creationId xmlns:a16="http://schemas.microsoft.com/office/drawing/2014/main" id="{00000000-0008-0000-0600-00001E000000}"/>
            </a:ext>
          </a:extLst>
        </xdr:cNvPr>
        <xdr:cNvSpPr txBox="1"/>
      </xdr:nvSpPr>
      <xdr:spPr>
        <a:xfrm>
          <a:off x="5663046" y="143862136"/>
          <a:ext cx="4069773" cy="41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(INSERT COMPANY LOGO IF DESIRED)</a:t>
          </a:r>
        </a:p>
      </xdr:txBody>
    </xdr:sp>
    <xdr:clientData fPrintsWithSheet="0"/>
  </xdr:twoCellAnchor>
  <xdr:twoCellAnchor>
    <xdr:from>
      <xdr:col>6</xdr:col>
      <xdr:colOff>442652</xdr:colOff>
      <xdr:row>647</xdr:row>
      <xdr:rowOff>86592</xdr:rowOff>
    </xdr:from>
    <xdr:to>
      <xdr:col>9</xdr:col>
      <xdr:colOff>971902</xdr:colOff>
      <xdr:row>649</xdr:row>
      <xdr:rowOff>17320</xdr:rowOff>
    </xdr:to>
    <xdr:sp macro="" textlink="">
      <xdr:nvSpPr>
        <xdr:cNvPr id="31" name="TextBox 30">
          <a:extLst>
            <a:ext uri="{FF2B5EF4-FFF2-40B4-BE49-F238E27FC236}">
              <a16:creationId xmlns:a16="http://schemas.microsoft.com/office/drawing/2014/main" id="{00000000-0008-0000-0600-00001F000000}"/>
            </a:ext>
          </a:extLst>
        </xdr:cNvPr>
        <xdr:cNvSpPr txBox="1"/>
      </xdr:nvSpPr>
      <xdr:spPr>
        <a:xfrm>
          <a:off x="5645727" y="156954683"/>
          <a:ext cx="4069773" cy="41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(INSERT COMPANY LOGO IF DESIRED)</a:t>
          </a:r>
        </a:p>
      </xdr:txBody>
    </xdr:sp>
    <xdr:clientData fPrintsWithSheet="0"/>
  </xdr:twoCellAnchor>
  <xdr:twoCellAnchor>
    <xdr:from>
      <xdr:col>6</xdr:col>
      <xdr:colOff>477289</xdr:colOff>
      <xdr:row>701</xdr:row>
      <xdr:rowOff>69273</xdr:rowOff>
    </xdr:from>
    <xdr:to>
      <xdr:col>9</xdr:col>
      <xdr:colOff>998896</xdr:colOff>
      <xdr:row>703</xdr:row>
      <xdr:rowOff>1</xdr:rowOff>
    </xdr:to>
    <xdr:sp macro="" textlink="">
      <xdr:nvSpPr>
        <xdr:cNvPr id="32" name="TextBox 31">
          <a:extLst>
            <a:ext uri="{FF2B5EF4-FFF2-40B4-BE49-F238E27FC236}">
              <a16:creationId xmlns:a16="http://schemas.microsoft.com/office/drawing/2014/main" id="{00000000-0008-0000-0600-000020000000}"/>
            </a:ext>
          </a:extLst>
        </xdr:cNvPr>
        <xdr:cNvSpPr txBox="1"/>
      </xdr:nvSpPr>
      <xdr:spPr>
        <a:xfrm>
          <a:off x="5680364" y="170029909"/>
          <a:ext cx="4069773" cy="41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(INSERT COMPANY LOGO IF DESIRED)</a:t>
          </a:r>
        </a:p>
      </xdr:txBody>
    </xdr:sp>
    <xdr:clientData fPrintsWithSheet="0"/>
  </xdr:twoCellAnchor>
  <xdr:twoCellAnchor>
    <xdr:from>
      <xdr:col>6</xdr:col>
      <xdr:colOff>442653</xdr:colOff>
      <xdr:row>755</xdr:row>
      <xdr:rowOff>86591</xdr:rowOff>
    </xdr:from>
    <xdr:to>
      <xdr:col>9</xdr:col>
      <xdr:colOff>971903</xdr:colOff>
      <xdr:row>757</xdr:row>
      <xdr:rowOff>17319</xdr:rowOff>
    </xdr:to>
    <xdr:sp macro="" textlink="">
      <xdr:nvSpPr>
        <xdr:cNvPr id="33" name="TextBox 32">
          <a:extLst>
            <a:ext uri="{FF2B5EF4-FFF2-40B4-BE49-F238E27FC236}">
              <a16:creationId xmlns:a16="http://schemas.microsoft.com/office/drawing/2014/main" id="{00000000-0008-0000-0600-000021000000}"/>
            </a:ext>
          </a:extLst>
        </xdr:cNvPr>
        <xdr:cNvSpPr txBox="1"/>
      </xdr:nvSpPr>
      <xdr:spPr>
        <a:xfrm>
          <a:off x="5645728" y="183139773"/>
          <a:ext cx="4069773" cy="41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(INSERT COMPANY LOGO IF DESIRED)</a:t>
          </a:r>
        </a:p>
      </xdr:txBody>
    </xdr:sp>
    <xdr:clientData fPrintsWithSheet="0"/>
  </xdr:twoCellAnchor>
  <xdr:twoCellAnchor>
    <xdr:from>
      <xdr:col>6</xdr:col>
      <xdr:colOff>459971</xdr:colOff>
      <xdr:row>809</xdr:row>
      <xdr:rowOff>76893</xdr:rowOff>
    </xdr:from>
    <xdr:to>
      <xdr:col>9</xdr:col>
      <xdr:colOff>989206</xdr:colOff>
      <xdr:row>811</xdr:row>
      <xdr:rowOff>51</xdr:rowOff>
    </xdr:to>
    <xdr:sp macro="" textlink="">
      <xdr:nvSpPr>
        <xdr:cNvPr id="34" name="TextBox 33">
          <a:extLst>
            <a:ext uri="{FF2B5EF4-FFF2-40B4-BE49-F238E27FC236}">
              <a16:creationId xmlns:a16="http://schemas.microsoft.com/office/drawing/2014/main" id="{00000000-0008-0000-0600-000022000000}"/>
            </a:ext>
          </a:extLst>
        </xdr:cNvPr>
        <xdr:cNvSpPr txBox="1"/>
      </xdr:nvSpPr>
      <xdr:spPr>
        <a:xfrm>
          <a:off x="5663046" y="196215000"/>
          <a:ext cx="4069773" cy="415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2000"/>
            <a:t>(INSERT COMPANY LOGO IF DESIRED)</a:t>
          </a:r>
        </a:p>
      </xdr:txBody>
    </xdr:sp>
    <xdr:clientData fPrintsWithSheet="0"/>
  </xdr:twoCellAnchor>
  <xdr:twoCellAnchor>
    <xdr:from>
      <xdr:col>10</xdr:col>
      <xdr:colOff>74023</xdr:colOff>
      <xdr:row>43</xdr:row>
      <xdr:rowOff>136072</xdr:rowOff>
    </xdr:from>
    <xdr:to>
      <xdr:col>11</xdr:col>
      <xdr:colOff>184651</xdr:colOff>
      <xdr:row>43</xdr:row>
      <xdr:rowOff>141646</xdr:rowOff>
    </xdr:to>
    <xdr:cxnSp macro="">
      <xdr:nvCxnSpPr>
        <xdr:cNvPr id="36" name="Straight Arrow Connector 35">
          <a:extLst>
            <a:ext uri="{FF2B5EF4-FFF2-40B4-BE49-F238E27FC236}">
              <a16:creationId xmlns:a16="http://schemas.microsoft.com/office/drawing/2014/main" id="{00000000-0008-0000-0600-000024000000}"/>
            </a:ext>
          </a:extLst>
        </xdr:cNvPr>
        <xdr:cNvCxnSpPr/>
      </xdr:nvCxnSpPr>
      <xdr:spPr>
        <a:xfrm flipV="1">
          <a:off x="10069286" y="10668001"/>
          <a:ext cx="1150664" cy="5574"/>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136033</xdr:colOff>
      <xdr:row>8</xdr:row>
      <xdr:rowOff>38092</xdr:rowOff>
    </xdr:from>
    <xdr:to>
      <xdr:col>7</xdr:col>
      <xdr:colOff>452610</xdr:colOff>
      <xdr:row>11</xdr:row>
      <xdr:rowOff>129532</xdr:rowOff>
    </xdr:to>
    <xdr:pic>
      <xdr:nvPicPr>
        <xdr:cNvPr id="6" name="Picture 5" descr="LOGO2LIN">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8151" y="1733916"/>
          <a:ext cx="2931283" cy="8310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91209</xdr:colOff>
      <xdr:row>76</xdr:row>
      <xdr:rowOff>53033</xdr:rowOff>
    </xdr:from>
    <xdr:to>
      <xdr:col>7</xdr:col>
      <xdr:colOff>407786</xdr:colOff>
      <xdr:row>79</xdr:row>
      <xdr:rowOff>144473</xdr:rowOff>
    </xdr:to>
    <xdr:pic>
      <xdr:nvPicPr>
        <xdr:cNvPr id="7" name="Picture 6" descr="LOGO2LIN">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529" y="1005533"/>
          <a:ext cx="2937857"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91209</xdr:colOff>
      <xdr:row>144</xdr:row>
      <xdr:rowOff>53033</xdr:rowOff>
    </xdr:from>
    <xdr:to>
      <xdr:col>7</xdr:col>
      <xdr:colOff>407786</xdr:colOff>
      <xdr:row>147</xdr:row>
      <xdr:rowOff>144473</xdr:rowOff>
    </xdr:to>
    <xdr:pic>
      <xdr:nvPicPr>
        <xdr:cNvPr id="8" name="Picture 7" descr="LOGO2LIN">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529" y="1005533"/>
          <a:ext cx="2937857"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91209</xdr:colOff>
      <xdr:row>213</xdr:row>
      <xdr:rowOff>53033</xdr:rowOff>
    </xdr:from>
    <xdr:to>
      <xdr:col>7</xdr:col>
      <xdr:colOff>407786</xdr:colOff>
      <xdr:row>216</xdr:row>
      <xdr:rowOff>144473</xdr:rowOff>
    </xdr:to>
    <xdr:pic>
      <xdr:nvPicPr>
        <xdr:cNvPr id="9" name="Picture 8" descr="LOGO2LIN">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529" y="1005533"/>
          <a:ext cx="2937857"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dot.illinois.gov/Users/dclark/AppData/Local/Microsoft/Windows/Temporary%20Internet%20Files/Content.Outlook/F80YRE30/Copy%20of%20Bidding%20and%20Estimating%20Spreadsheet%20Rev%2003%2013%20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OSERS CONTACT INFO"/>
      <sheetName val="LABOR COSTS"/>
      <sheetName val="SAMPLE LABOR RATE"/>
      <sheetName val="SAMPLE OVERHEAD"/>
      <sheetName val="SUBCONTRACTORS"/>
      <sheetName val="PROPOSAL FORM"/>
      <sheetName val="SBE 2025 FORM"/>
      <sheetName val="PIN 1"/>
      <sheetName val="PIN 2"/>
      <sheetName val="PIN 3"/>
      <sheetName val="PIN 4"/>
      <sheetName val="PIN 5"/>
      <sheetName val="PIN 6"/>
      <sheetName val="PIN 7"/>
      <sheetName val="PIN 8"/>
      <sheetName val="PIN 9"/>
      <sheetName val="PIN 10"/>
      <sheetName val="PIN 11"/>
      <sheetName val="PIN 12"/>
      <sheetName val="PIN 13"/>
      <sheetName val="PIN 14"/>
      <sheetName val="PIN 15"/>
      <sheetName val="PIN 16"/>
      <sheetName val="PIN 17"/>
      <sheetName val="PIN 18"/>
      <sheetName val="PIN 19"/>
      <sheetName val="PIN 20"/>
      <sheetName val="LOADED LABOR RATES"/>
      <sheetName val="Summary"/>
    </sheetNames>
    <sheetDataSet>
      <sheetData sheetId="0"/>
      <sheetData sheetId="1"/>
      <sheetData sheetId="2">
        <row r="6">
          <cell r="C6">
            <v>7.6499999999999999E-2</v>
          </cell>
        </row>
        <row r="7">
          <cell r="C7">
            <v>8.0000000000000002E-3</v>
          </cell>
        </row>
        <row r="8">
          <cell r="C8">
            <v>3.1E-2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30"/>
  <sheetViews>
    <sheetView tabSelected="1" zoomScale="55" zoomScaleNormal="55" zoomScaleSheetLayoutView="85" workbookViewId="0">
      <selection activeCell="B3" sqref="B3:C3"/>
    </sheetView>
  </sheetViews>
  <sheetFormatPr defaultColWidth="8.88671875" defaultRowHeight="15.75" x14ac:dyDescent="0.25"/>
  <cols>
    <col min="1" max="1" width="5.77734375" style="23" customWidth="1"/>
    <col min="2" max="2" width="7.6640625" style="149" customWidth="1"/>
    <col min="3" max="3" width="207.21875" style="23" customWidth="1"/>
    <col min="4" max="4" width="6.6640625" style="23" customWidth="1"/>
    <col min="5" max="16384" width="8.88671875" style="23"/>
  </cols>
  <sheetData>
    <row r="1" spans="1:4" x14ac:dyDescent="0.25">
      <c r="A1" s="390"/>
      <c r="B1" s="389"/>
      <c r="C1" s="390"/>
      <c r="D1" s="390"/>
    </row>
    <row r="2" spans="1:4" ht="16.5" thickBot="1" x14ac:dyDescent="0.3">
      <c r="A2" s="390"/>
      <c r="B2" s="389"/>
      <c r="C2" s="390"/>
      <c r="D2" s="390"/>
    </row>
    <row r="3" spans="1:4" ht="33.75" customHeight="1" thickBot="1" x14ac:dyDescent="0.3">
      <c r="A3" s="390"/>
      <c r="B3" s="543" t="s">
        <v>350</v>
      </c>
      <c r="C3" s="544"/>
      <c r="D3" s="390"/>
    </row>
    <row r="4" spans="1:4" ht="21.75" customHeight="1" x14ac:dyDescent="0.25">
      <c r="A4" s="390"/>
      <c r="B4" s="391"/>
      <c r="C4" s="392"/>
      <c r="D4" s="390"/>
    </row>
    <row r="5" spans="1:4" ht="2.4500000000000002" customHeight="1" thickBot="1" x14ac:dyDescent="0.3">
      <c r="A5" s="390"/>
      <c r="B5" s="393"/>
      <c r="C5" s="394"/>
      <c r="D5" s="390"/>
    </row>
    <row r="6" spans="1:4" ht="34.9" customHeight="1" thickTop="1" thickBot="1" x14ac:dyDescent="0.3">
      <c r="A6" s="390"/>
      <c r="B6" s="547" t="s">
        <v>347</v>
      </c>
      <c r="C6" s="548"/>
      <c r="D6" s="390"/>
    </row>
    <row r="7" spans="1:4" ht="23.45" customHeight="1" thickTop="1" thickBot="1" x14ac:dyDescent="0.3">
      <c r="A7" s="390"/>
      <c r="B7" s="393"/>
      <c r="C7" s="394"/>
      <c r="D7" s="390"/>
    </row>
    <row r="8" spans="1:4" ht="34.9" customHeight="1" thickTop="1" thickBot="1" x14ac:dyDescent="0.3">
      <c r="A8" s="390"/>
      <c r="B8" s="549" t="s">
        <v>348</v>
      </c>
      <c r="C8" s="550"/>
      <c r="D8" s="390"/>
    </row>
    <row r="9" spans="1:4" ht="21.6" customHeight="1" thickTop="1" thickBot="1" x14ac:dyDescent="0.3">
      <c r="A9" s="390"/>
      <c r="B9" s="393"/>
      <c r="C9" s="394"/>
      <c r="D9" s="390"/>
    </row>
    <row r="10" spans="1:4" ht="45" customHeight="1" thickTop="1" thickBot="1" x14ac:dyDescent="0.3">
      <c r="A10" s="390"/>
      <c r="B10" s="551" t="s">
        <v>349</v>
      </c>
      <c r="C10" s="548"/>
      <c r="D10" s="390"/>
    </row>
    <row r="11" spans="1:4" ht="21" customHeight="1" thickTop="1" thickBot="1" x14ac:dyDescent="0.3">
      <c r="A11" s="390"/>
      <c r="B11" s="393"/>
      <c r="C11" s="394"/>
      <c r="D11" s="390"/>
    </row>
    <row r="12" spans="1:4" ht="34.9" customHeight="1" thickTop="1" thickBot="1" x14ac:dyDescent="0.3">
      <c r="A12" s="390"/>
      <c r="B12" s="552" t="s">
        <v>305</v>
      </c>
      <c r="C12" s="548"/>
      <c r="D12" s="390"/>
    </row>
    <row r="13" spans="1:4" ht="21" customHeight="1" thickTop="1" thickBot="1" x14ac:dyDescent="0.3">
      <c r="A13" s="390"/>
      <c r="B13" s="393"/>
      <c r="C13" s="394"/>
      <c r="D13" s="390"/>
    </row>
    <row r="14" spans="1:4" ht="33" thickTop="1" thickBot="1" x14ac:dyDescent="0.55000000000000004">
      <c r="A14" s="390"/>
      <c r="B14" s="545" t="s">
        <v>352</v>
      </c>
      <c r="C14" s="546"/>
      <c r="D14" s="390"/>
    </row>
    <row r="15" spans="1:4" ht="21" customHeight="1" thickTop="1" thickBot="1" x14ac:dyDescent="0.3">
      <c r="A15" s="390"/>
      <c r="B15" s="401"/>
      <c r="C15" s="402"/>
      <c r="D15" s="390"/>
    </row>
    <row r="16" spans="1:4" ht="29.45" customHeight="1" thickTop="1" x14ac:dyDescent="0.25">
      <c r="A16" s="390"/>
      <c r="B16" s="404" t="s">
        <v>353</v>
      </c>
      <c r="C16" s="403"/>
      <c r="D16" s="390"/>
    </row>
    <row r="17" spans="1:4" ht="21" x14ac:dyDescent="0.25">
      <c r="A17" s="390"/>
      <c r="B17" s="396">
        <v>1</v>
      </c>
      <c r="C17" s="397" t="s">
        <v>231</v>
      </c>
      <c r="D17" s="390"/>
    </row>
    <row r="18" spans="1:4" ht="21" x14ac:dyDescent="0.35">
      <c r="A18" s="390"/>
      <c r="B18" s="399"/>
      <c r="C18" s="398"/>
      <c r="D18" s="390"/>
    </row>
    <row r="19" spans="1:4" ht="21" x14ac:dyDescent="0.25">
      <c r="A19" s="390"/>
      <c r="B19" s="396">
        <v>2</v>
      </c>
      <c r="C19" s="397" t="s">
        <v>221</v>
      </c>
      <c r="D19" s="390"/>
    </row>
    <row r="20" spans="1:4" ht="21" x14ac:dyDescent="0.35">
      <c r="A20" s="390"/>
      <c r="B20" s="399"/>
      <c r="C20" s="398"/>
      <c r="D20" s="390"/>
    </row>
    <row r="21" spans="1:4" ht="77.45" customHeight="1" x14ac:dyDescent="0.25">
      <c r="A21" s="390"/>
      <c r="B21" s="396">
        <v>3</v>
      </c>
      <c r="C21" s="397" t="s">
        <v>351</v>
      </c>
      <c r="D21" s="390"/>
    </row>
    <row r="22" spans="1:4" ht="21" x14ac:dyDescent="0.35">
      <c r="A22" s="390"/>
      <c r="B22" s="399"/>
      <c r="C22" s="398"/>
      <c r="D22" s="390"/>
    </row>
    <row r="23" spans="1:4" ht="42" x14ac:dyDescent="0.25">
      <c r="A23" s="390"/>
      <c r="B23" s="396">
        <v>4</v>
      </c>
      <c r="C23" s="397" t="s">
        <v>232</v>
      </c>
      <c r="D23" s="390"/>
    </row>
    <row r="24" spans="1:4" ht="21" x14ac:dyDescent="0.35">
      <c r="A24" s="390"/>
      <c r="B24" s="399"/>
      <c r="C24" s="398"/>
      <c r="D24" s="390"/>
    </row>
    <row r="25" spans="1:4" ht="21" x14ac:dyDescent="0.25">
      <c r="A25" s="390"/>
      <c r="B25" s="396">
        <v>5</v>
      </c>
      <c r="C25" s="397" t="s">
        <v>222</v>
      </c>
      <c r="D25" s="390"/>
    </row>
    <row r="26" spans="1:4" ht="21" x14ac:dyDescent="0.35">
      <c r="A26" s="390"/>
      <c r="B26" s="399"/>
      <c r="C26" s="398"/>
      <c r="D26" s="390"/>
    </row>
    <row r="27" spans="1:4" ht="48.6" customHeight="1" x14ac:dyDescent="0.25">
      <c r="A27" s="390"/>
      <c r="B27" s="396">
        <v>6</v>
      </c>
      <c r="C27" s="397" t="s">
        <v>233</v>
      </c>
      <c r="D27" s="390"/>
    </row>
    <row r="28" spans="1:4" ht="21.6" customHeight="1" thickBot="1" x14ac:dyDescent="0.3">
      <c r="A28" s="390"/>
      <c r="B28" s="400"/>
      <c r="C28" s="395"/>
      <c r="D28" s="390"/>
    </row>
    <row r="29" spans="1:4" ht="16.5" thickTop="1" x14ac:dyDescent="0.25">
      <c r="A29" s="390"/>
      <c r="B29" s="389"/>
      <c r="C29" s="390"/>
      <c r="D29" s="390"/>
    </row>
    <row r="30" spans="1:4" ht="19.899999999999999" customHeight="1" x14ac:dyDescent="0.25">
      <c r="A30" s="390"/>
      <c r="B30" s="389"/>
      <c r="C30" s="390"/>
      <c r="D30" s="390"/>
    </row>
  </sheetData>
  <sheetProtection algorithmName="SHA-512" hashValue="JfKH7YSnCTS/UQz5jPXpuoQRhNaWGao1iOEm1XB3alqYnKiRga3JSpCXG7lPc88yd1z/OQKiDZGqDDFtuj7Mmw==" saltValue="e6aEQxMOcSXRvGNAF8XKvQ==" spinCount="100000" sheet="1" objects="1" scenarios="1"/>
  <mergeCells count="6">
    <mergeCell ref="B3:C3"/>
    <mergeCell ref="B14:C14"/>
    <mergeCell ref="B6:C6"/>
    <mergeCell ref="B8:C8"/>
    <mergeCell ref="B10:C10"/>
    <mergeCell ref="B12:C12"/>
  </mergeCells>
  <pageMargins left="0.7" right="0.7" top="0.75" bottom="0.75" header="0.3" footer="0.3"/>
  <pageSetup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transitionEntry="1" codeName="Sheet10">
    <pageSetUpPr fitToPage="1"/>
  </sheetPr>
  <dimension ref="B2:J136"/>
  <sheetViews>
    <sheetView defaultGridColor="0" view="pageBreakPreview" colorId="22" zoomScale="99" zoomScaleNormal="99" zoomScaleSheetLayoutView="99" workbookViewId="0">
      <selection activeCell="G5" sqref="G5:G8"/>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5.44140625" style="34" customWidth="1"/>
    <col min="9" max="9" width="5.5546875" style="23" bestFit="1" customWidth="1"/>
    <col min="10" max="16384" width="9.77734375" style="23"/>
  </cols>
  <sheetData>
    <row r="2" spans="2:10" ht="20.100000000000001" customHeight="1" x14ac:dyDescent="0.35">
      <c r="B2" s="120" t="s">
        <v>119</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t="str">
        <f>'PIN 1'!D9</f>
        <v>JOB ID</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73" t="s">
        <v>199</v>
      </c>
      <c r="D9" s="774"/>
      <c r="E9" s="774"/>
      <c r="F9" s="774"/>
      <c r="G9" s="774"/>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c r="C21" s="770"/>
      <c r="D21" s="324">
        <v>0</v>
      </c>
      <c r="E21" s="318">
        <v>0</v>
      </c>
      <c r="F21" s="102">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t="s">
        <v>19</v>
      </c>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0" ht="20.100000000000001" customHeight="1" x14ac:dyDescent="0.25">
      <c r="B33" s="771"/>
      <c r="C33" s="772"/>
      <c r="D33" s="320">
        <v>0</v>
      </c>
      <c r="E33" s="320">
        <v>0</v>
      </c>
      <c r="F33" s="321">
        <v>0</v>
      </c>
      <c r="G33" s="90">
        <f t="shared" si="1"/>
        <v>0</v>
      </c>
      <c r="H33" s="76"/>
      <c r="I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c r="J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thickBot="1" x14ac:dyDescent="0.3">
      <c r="B38" s="767"/>
      <c r="C38" s="768"/>
      <c r="D38" s="322">
        <v>0</v>
      </c>
      <c r="E38" s="322">
        <v>0</v>
      </c>
      <c r="F38" s="323">
        <v>0</v>
      </c>
      <c r="G38" s="91">
        <f t="shared" si="1"/>
        <v>0</v>
      </c>
      <c r="H38" s="76"/>
      <c r="I38" s="38"/>
      <c r="J38" s="38"/>
    </row>
    <row r="39" spans="2:10" ht="20.100000000000001" customHeight="1" x14ac:dyDescent="0.25">
      <c r="B39" s="61"/>
      <c r="C39" s="61"/>
      <c r="D39" s="82"/>
      <c r="E39" s="82" t="s">
        <v>19</v>
      </c>
      <c r="F39" s="66" t="s">
        <v>56</v>
      </c>
      <c r="G39" s="95">
        <f>SUM(G31:G38)</f>
        <v>0</v>
      </c>
      <c r="H39" s="75"/>
      <c r="I39" s="38"/>
      <c r="J39" s="38"/>
    </row>
    <row r="40" spans="2:10" ht="20.100000000000001" customHeight="1" x14ac:dyDescent="0.25">
      <c r="B40" s="27" t="s">
        <v>19</v>
      </c>
      <c r="C40" s="27"/>
      <c r="D40" s="26"/>
      <c r="E40" s="26"/>
      <c r="F40" s="26"/>
      <c r="G40" s="96"/>
      <c r="H40" s="77"/>
    </row>
    <row r="41" spans="2:10" ht="20.100000000000001" customHeight="1" thickBot="1" x14ac:dyDescent="0.3">
      <c r="B41" s="115" t="s">
        <v>57</v>
      </c>
      <c r="C41" s="116"/>
      <c r="D41" s="117"/>
      <c r="E41" s="117"/>
      <c r="F41" s="117"/>
      <c r="G41" s="118" t="s">
        <v>58</v>
      </c>
      <c r="H41" s="75"/>
      <c r="I41" s="38"/>
      <c r="J41" s="38"/>
    </row>
    <row r="42" spans="2:10" ht="20.100000000000001" customHeight="1" x14ac:dyDescent="0.25">
      <c r="B42" s="327"/>
      <c r="C42" s="328"/>
      <c r="D42" s="329"/>
      <c r="E42" s="329"/>
      <c r="F42" s="329"/>
      <c r="G42" s="330">
        <v>0</v>
      </c>
      <c r="H42" s="74"/>
      <c r="I42" s="38"/>
      <c r="J42" s="38"/>
    </row>
    <row r="43" spans="2:10" ht="20.100000000000001" customHeight="1" x14ac:dyDescent="0.25">
      <c r="B43" s="331"/>
      <c r="C43" s="332"/>
      <c r="D43" s="333"/>
      <c r="E43" s="333"/>
      <c r="F43" s="333"/>
      <c r="G43" s="334">
        <v>0</v>
      </c>
      <c r="H43" s="74"/>
      <c r="I43" s="38"/>
      <c r="J43" s="38"/>
    </row>
    <row r="44" spans="2:10" ht="20.100000000000001" customHeight="1" x14ac:dyDescent="0.25">
      <c r="B44" s="331"/>
      <c r="C44" s="332"/>
      <c r="D44" s="333"/>
      <c r="E44" s="333"/>
      <c r="F44" s="333"/>
      <c r="G44" s="334">
        <v>0</v>
      </c>
      <c r="H44" s="74"/>
      <c r="I44" s="38"/>
      <c r="J44" s="38"/>
    </row>
    <row r="45" spans="2:10" ht="20.100000000000001" customHeight="1" thickBot="1" x14ac:dyDescent="0.3">
      <c r="B45" s="335" t="s">
        <v>19</v>
      </c>
      <c r="C45" s="336"/>
      <c r="D45" s="337"/>
      <c r="E45" s="337"/>
      <c r="F45" s="337"/>
      <c r="G45" s="338">
        <v>0</v>
      </c>
      <c r="H45" s="74"/>
      <c r="I45" s="38"/>
      <c r="J45" s="38"/>
    </row>
    <row r="46" spans="2:10" ht="20.100000000000001" customHeight="1" x14ac:dyDescent="0.25">
      <c r="B46" s="61"/>
      <c r="C46" s="61"/>
      <c r="D46" s="82"/>
      <c r="E46" s="82" t="s">
        <v>19</v>
      </c>
      <c r="F46" s="66" t="s">
        <v>59</v>
      </c>
      <c r="G46" s="95">
        <f>SUM(G42:G45)</f>
        <v>0</v>
      </c>
      <c r="H46" s="75"/>
      <c r="I46" s="38"/>
      <c r="J46" s="38"/>
    </row>
    <row r="47" spans="2:10" ht="20.100000000000001" customHeight="1" x14ac:dyDescent="0.25">
      <c r="B47" s="28"/>
      <c r="C47" s="28"/>
      <c r="D47" s="30"/>
      <c r="E47" s="30"/>
      <c r="F47" s="30"/>
      <c r="G47" s="97"/>
      <c r="H47" s="30"/>
    </row>
    <row r="48" spans="2:10" ht="20.100000000000001" customHeight="1" x14ac:dyDescent="0.25">
      <c r="B48" s="61"/>
      <c r="C48" s="61" t="s">
        <v>19</v>
      </c>
      <c r="D48" s="30"/>
      <c r="E48" s="775" t="s">
        <v>60</v>
      </c>
      <c r="F48" s="789"/>
      <c r="G48" s="98">
        <f>G17+G27+G39+G46</f>
        <v>0</v>
      </c>
      <c r="H48" s="75"/>
      <c r="I48" s="38"/>
      <c r="J48" s="38"/>
    </row>
    <row r="49" spans="2:10" ht="20.100000000000001" customHeight="1" x14ac:dyDescent="0.25">
      <c r="B49" s="33" t="s">
        <v>61</v>
      </c>
      <c r="C49" s="339">
        <v>0</v>
      </c>
      <c r="D49" s="30"/>
      <c r="E49" s="775" t="s">
        <v>115</v>
      </c>
      <c r="F49" s="789"/>
      <c r="G49" s="98">
        <f>G48*C49/100</f>
        <v>0</v>
      </c>
      <c r="H49" s="75"/>
    </row>
    <row r="50" spans="2:10" ht="20.100000000000001" customHeight="1" x14ac:dyDescent="0.25">
      <c r="B50" s="28"/>
      <c r="C50" s="28"/>
      <c r="D50" s="30"/>
      <c r="E50" s="775" t="s">
        <v>62</v>
      </c>
      <c r="F50" s="789"/>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89"/>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89"/>
      <c r="G54" s="78">
        <f>IF(G48&gt;0,+G48/$G$7,0)</f>
        <v>0</v>
      </c>
      <c r="H54" s="79" t="s">
        <v>117</v>
      </c>
      <c r="I54" s="80" t="str">
        <f>G8</f>
        <v>UNIT</v>
      </c>
      <c r="J54" s="38"/>
    </row>
    <row r="55" spans="2:10" ht="20.100000000000001" customHeight="1" x14ac:dyDescent="0.25">
      <c r="E55" s="775" t="s">
        <v>116</v>
      </c>
      <c r="F55" s="789"/>
      <c r="G55" s="78">
        <f>IF(G49&gt;0,G50/$G$7,0)</f>
        <v>0</v>
      </c>
      <c r="H55" s="79" t="s">
        <v>117</v>
      </c>
      <c r="I55" s="81" t="str">
        <f>G8</f>
        <v>UNIT</v>
      </c>
      <c r="J55" s="38"/>
    </row>
    <row r="56" spans="2:10" s="86" customFormat="1" ht="36.75" customHeight="1" x14ac:dyDescent="0.2">
      <c r="B56" s="85"/>
      <c r="E56" s="777" t="s">
        <v>118</v>
      </c>
      <c r="F56" s="790"/>
      <c r="G56" s="89">
        <f>IF(G52&gt;0,(G52/$G$7),0)</f>
        <v>0</v>
      </c>
      <c r="H56" s="87" t="s">
        <v>117</v>
      </c>
      <c r="I56" s="88" t="str">
        <f>G8</f>
        <v>UNIT</v>
      </c>
      <c r="J56" s="85"/>
    </row>
    <row r="57" spans="2:10" ht="20.100000000000001" customHeight="1" x14ac:dyDescent="0.25">
      <c r="G57" s="69"/>
      <c r="H57" s="69"/>
    </row>
    <row r="60" spans="2:10" ht="20.100000000000001" customHeight="1" x14ac:dyDescent="0.25">
      <c r="H60" s="23"/>
    </row>
    <row r="61" spans="2:10" ht="20.100000000000001" customHeight="1" x14ac:dyDescent="0.25">
      <c r="H61" s="23"/>
    </row>
    <row r="62" spans="2:10" ht="20.100000000000001" customHeight="1" x14ac:dyDescent="0.25">
      <c r="H62" s="23"/>
    </row>
    <row r="63" spans="2:10" ht="20.100000000000001" customHeight="1" x14ac:dyDescent="0.25">
      <c r="H63" s="23"/>
    </row>
    <row r="64" spans="2:10" ht="20.100000000000001" hidden="1" customHeight="1" x14ac:dyDescent="0.25">
      <c r="H64" s="23"/>
    </row>
    <row r="65" spans="4:8" ht="20.100000000000001" hidden="1" customHeight="1" x14ac:dyDescent="0.25">
      <c r="H65" s="23"/>
    </row>
    <row r="66" spans="4:8" ht="20.100000000000001" hidden="1" customHeight="1" x14ac:dyDescent="0.25">
      <c r="H66" s="23"/>
    </row>
    <row r="67" spans="4:8" ht="20.100000000000001" hidden="1" customHeight="1" x14ac:dyDescent="0.25">
      <c r="D67" s="289" t="str">
        <f>'LABOR COSTS'!F68</f>
        <v>National Unions</v>
      </c>
    </row>
    <row r="68" spans="4:8" ht="20.100000000000001" hidden="1" customHeight="1" x14ac:dyDescent="0.25">
      <c r="D68" s="289" t="str">
        <f>'LABOR COSTS'!F69</f>
        <v xml:space="preserve"> </v>
      </c>
    </row>
    <row r="69" spans="4:8" ht="20.100000000000001" hidden="1" customHeight="1" x14ac:dyDescent="0.25">
      <c r="D69" s="289" t="str">
        <f>'LABOR COSTS'!F70</f>
        <v xml:space="preserve"> </v>
      </c>
    </row>
    <row r="70" spans="4:8" ht="20.100000000000001" hidden="1" customHeight="1" x14ac:dyDescent="0.25">
      <c r="D70" s="289" t="str">
        <f>'LABOR COSTS'!F71</f>
        <v xml:space="preserve"> </v>
      </c>
    </row>
    <row r="71" spans="4:8" ht="20.100000000000001" hidden="1" customHeight="1" x14ac:dyDescent="0.25">
      <c r="D71" s="289" t="str">
        <f>'LABOR COSTS'!F72</f>
        <v xml:space="preserve"> </v>
      </c>
    </row>
    <row r="72" spans="4:8" ht="20.100000000000001" hidden="1" customHeight="1" x14ac:dyDescent="0.25">
      <c r="D72" s="289" t="str">
        <f>'LABOR COSTS'!F73</f>
        <v xml:space="preserve"> </v>
      </c>
    </row>
    <row r="73" spans="4:8" ht="20.100000000000001" hidden="1" customHeight="1" x14ac:dyDescent="0.25">
      <c r="D73" s="289" t="str">
        <f>'LABOR COSTS'!F74</f>
        <v xml:space="preserve"> </v>
      </c>
    </row>
    <row r="74" spans="4:8" ht="20.100000000000001" hidden="1" customHeight="1" x14ac:dyDescent="0.25">
      <c r="D74" s="289" t="str">
        <f>'LABOR COSTS'!F75</f>
        <v xml:space="preserve"> </v>
      </c>
    </row>
    <row r="75" spans="4:8" ht="20.100000000000001" hidden="1" customHeight="1" x14ac:dyDescent="0.25">
      <c r="D75" s="289" t="str">
        <f>'LABOR COSTS'!F76</f>
        <v xml:space="preserve"> </v>
      </c>
    </row>
    <row r="76" spans="4:8" ht="20.100000000000001" hidden="1" customHeight="1" x14ac:dyDescent="0.25">
      <c r="D76" s="289" t="str">
        <f>'LABOR COSTS'!F77</f>
        <v xml:space="preserve"> </v>
      </c>
    </row>
    <row r="77" spans="4:8" ht="20.100000000000001" hidden="1" customHeight="1" x14ac:dyDescent="0.25">
      <c r="D77" s="289" t="str">
        <f>'LABOR COSTS'!F78</f>
        <v xml:space="preserve"> </v>
      </c>
    </row>
    <row r="78" spans="4:8" ht="20.100000000000001" hidden="1" customHeight="1" x14ac:dyDescent="0.25">
      <c r="D78" s="289" t="str">
        <f>'LABOR COSTS'!F79</f>
        <v xml:space="preserve"> </v>
      </c>
    </row>
    <row r="79" spans="4:8" ht="20.100000000000001" hidden="1" customHeight="1" x14ac:dyDescent="0.25">
      <c r="D79" s="289" t="str">
        <f>'LABOR COSTS'!F80</f>
        <v xml:space="preserve"> </v>
      </c>
    </row>
    <row r="80" spans="4:8"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c r="D83" s="289"/>
    </row>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password="C9E0" sheet="1" objects="1" scenarios="1"/>
  <mergeCells count="32">
    <mergeCell ref="B11:C11"/>
    <mergeCell ref="B19:C20"/>
    <mergeCell ref="D19:D20"/>
    <mergeCell ref="B29:C30"/>
    <mergeCell ref="F29:F30"/>
    <mergeCell ref="B21:C21"/>
    <mergeCell ref="B16:C16"/>
    <mergeCell ref="C9:G9"/>
    <mergeCell ref="E49:F49"/>
    <mergeCell ref="E50:F50"/>
    <mergeCell ref="E55:F55"/>
    <mergeCell ref="E56:F56"/>
    <mergeCell ref="E54:F54"/>
    <mergeCell ref="B12:C12"/>
    <mergeCell ref="B13:C13"/>
    <mergeCell ref="B14:C14"/>
    <mergeCell ref="B15:C15"/>
    <mergeCell ref="B31:C31"/>
    <mergeCell ref="B37:C37"/>
    <mergeCell ref="B32:C32"/>
    <mergeCell ref="B33:C33"/>
    <mergeCell ref="B22:C22"/>
    <mergeCell ref="B23:C23"/>
    <mergeCell ref="B38:C38"/>
    <mergeCell ref="E52:F52"/>
    <mergeCell ref="B34:C34"/>
    <mergeCell ref="E48:F48"/>
    <mergeCell ref="B24:C24"/>
    <mergeCell ref="B25:C25"/>
    <mergeCell ref="B35:C35"/>
    <mergeCell ref="B36:C36"/>
    <mergeCell ref="B26:C26"/>
  </mergeCells>
  <phoneticPr fontId="0" type="noConversion"/>
  <dataValidations count="2">
    <dataValidation type="list" allowBlank="1" showInputMessage="1" showErrorMessage="1" sqref="B9" xr:uid="{00000000-0002-0000-0900-000000000000}">
      <formula1>$A$127:$A$137</formula1>
    </dataValidation>
    <dataValidation type="list" allowBlank="1" showInputMessage="1" showErrorMessage="1" sqref="B21:C26" xr:uid="{00000000-0002-0000-0900-000001000000}">
      <formula1>$D$68:$D$83</formula1>
    </dataValidation>
  </dataValidations>
  <pageMargins left="0.25" right="0.5" top="0.33300000000000002" bottom="0.66700000000000004" header="0.5" footer="0.5"/>
  <pageSetup scale="65" orientation="portrait" horizontalDpi="360" verticalDpi="36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codeName="Sheet11">
    <pageSetUpPr fitToPage="1"/>
  </sheetPr>
  <dimension ref="B2:J136"/>
  <sheetViews>
    <sheetView showRowColHeaders="0" defaultGridColor="0" view="pageBreakPreview" colorId="22" zoomScale="98" zoomScaleNormal="75" zoomScaleSheetLayoutView="98" workbookViewId="0">
      <selection activeCell="G5" sqref="G5:G8"/>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4.88671875" style="34" customWidth="1"/>
    <col min="9" max="9" width="5.5546875" style="23" bestFit="1" customWidth="1"/>
    <col min="10" max="16384" width="9.77734375" style="23"/>
  </cols>
  <sheetData>
    <row r="2" spans="2:10" ht="20.100000000000001" customHeight="1" x14ac:dyDescent="0.35">
      <c r="B2" s="120" t="s">
        <v>122</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t="str">
        <f>'PIN 1'!D9</f>
        <v>JOB ID</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91" t="s">
        <v>199</v>
      </c>
      <c r="D9" s="792"/>
      <c r="E9" s="792"/>
      <c r="F9" s="792"/>
      <c r="G9" s="792"/>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c r="C21" s="770"/>
      <c r="D21" s="324">
        <v>0</v>
      </c>
      <c r="E21" s="318">
        <v>0</v>
      </c>
      <c r="F21" s="102">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0" ht="20.100000000000001" customHeight="1" x14ac:dyDescent="0.25">
      <c r="B33" s="771"/>
      <c r="C33" s="772"/>
      <c r="D33" s="320">
        <v>0</v>
      </c>
      <c r="E33" s="320">
        <v>0</v>
      </c>
      <c r="F33" s="321">
        <v>0</v>
      </c>
      <c r="G33" s="90">
        <f t="shared" si="1"/>
        <v>0</v>
      </c>
      <c r="H33" s="76"/>
      <c r="I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c r="J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thickBot="1" x14ac:dyDescent="0.3">
      <c r="B38" s="767"/>
      <c r="C38" s="768"/>
      <c r="D38" s="322">
        <v>0</v>
      </c>
      <c r="E38" s="322">
        <v>0</v>
      </c>
      <c r="F38" s="323">
        <v>0</v>
      </c>
      <c r="G38" s="91">
        <f t="shared" si="1"/>
        <v>0</v>
      </c>
      <c r="H38" s="76"/>
      <c r="I38" s="38"/>
      <c r="J38" s="38"/>
    </row>
    <row r="39" spans="2:10" ht="20.100000000000001" customHeight="1" x14ac:dyDescent="0.25">
      <c r="B39" s="61"/>
      <c r="C39" s="61"/>
      <c r="D39" s="82"/>
      <c r="E39" s="82" t="s">
        <v>19</v>
      </c>
      <c r="F39" s="66" t="s">
        <v>56</v>
      </c>
      <c r="G39" s="95">
        <f>SUM(G31:G38)</f>
        <v>0</v>
      </c>
      <c r="H39" s="75"/>
      <c r="I39" s="38"/>
      <c r="J39" s="38"/>
    </row>
    <row r="40" spans="2:10" ht="20.100000000000001" customHeight="1" x14ac:dyDescent="0.25">
      <c r="B40" s="27" t="s">
        <v>19</v>
      </c>
      <c r="C40" s="27"/>
      <c r="D40" s="26"/>
      <c r="E40" s="26"/>
      <c r="F40" s="26"/>
      <c r="G40" s="96"/>
      <c r="H40" s="77"/>
    </row>
    <row r="41" spans="2:10" ht="20.100000000000001" customHeight="1" thickBot="1" x14ac:dyDescent="0.3">
      <c r="B41" s="115" t="s">
        <v>57</v>
      </c>
      <c r="C41" s="116"/>
      <c r="D41" s="117"/>
      <c r="E41" s="117"/>
      <c r="F41" s="117"/>
      <c r="G41" s="118" t="s">
        <v>58</v>
      </c>
      <c r="H41" s="75"/>
      <c r="I41" s="38"/>
      <c r="J41" s="38"/>
    </row>
    <row r="42" spans="2:10" ht="20.100000000000001" customHeight="1" x14ac:dyDescent="0.25">
      <c r="B42" s="327"/>
      <c r="C42" s="328"/>
      <c r="D42" s="329"/>
      <c r="E42" s="329"/>
      <c r="F42" s="329"/>
      <c r="G42" s="330">
        <v>0</v>
      </c>
      <c r="H42" s="74"/>
      <c r="I42" s="38"/>
      <c r="J42" s="38"/>
    </row>
    <row r="43" spans="2:10" ht="20.100000000000001" customHeight="1" x14ac:dyDescent="0.25">
      <c r="B43" s="331"/>
      <c r="C43" s="332"/>
      <c r="D43" s="333"/>
      <c r="E43" s="333"/>
      <c r="F43" s="333"/>
      <c r="G43" s="334">
        <v>0</v>
      </c>
      <c r="H43" s="74"/>
      <c r="I43" s="38"/>
      <c r="J43" s="38"/>
    </row>
    <row r="44" spans="2:10" ht="20.100000000000001" customHeight="1" x14ac:dyDescent="0.25">
      <c r="B44" s="331"/>
      <c r="C44" s="332"/>
      <c r="D44" s="333"/>
      <c r="E44" s="333"/>
      <c r="F44" s="333"/>
      <c r="G44" s="334">
        <v>0</v>
      </c>
      <c r="H44" s="74"/>
      <c r="I44" s="38"/>
      <c r="J44" s="38"/>
    </row>
    <row r="45" spans="2:10" ht="20.100000000000001" customHeight="1" thickBot="1" x14ac:dyDescent="0.3">
      <c r="B45" s="335" t="s">
        <v>19</v>
      </c>
      <c r="C45" s="336"/>
      <c r="D45" s="337"/>
      <c r="E45" s="337"/>
      <c r="F45" s="337"/>
      <c r="G45" s="338">
        <v>0</v>
      </c>
      <c r="H45" s="74"/>
      <c r="I45" s="38"/>
      <c r="J45" s="38"/>
    </row>
    <row r="46" spans="2:10" ht="20.100000000000001" customHeight="1" x14ac:dyDescent="0.25">
      <c r="B46" s="61"/>
      <c r="C46" s="61"/>
      <c r="D46" s="82"/>
      <c r="E46" s="82" t="s">
        <v>19</v>
      </c>
      <c r="F46" s="66" t="s">
        <v>59</v>
      </c>
      <c r="G46" s="95">
        <f>SUM(G42:G45)</f>
        <v>0</v>
      </c>
      <c r="H46" s="75"/>
      <c r="I46" s="38"/>
      <c r="J46" s="38"/>
    </row>
    <row r="47" spans="2:10" ht="20.100000000000001" customHeight="1" x14ac:dyDescent="0.25">
      <c r="B47" s="28"/>
      <c r="C47" s="28"/>
      <c r="D47" s="30"/>
      <c r="E47" s="30"/>
      <c r="F47" s="30"/>
      <c r="G47" s="97"/>
      <c r="H47" s="30"/>
    </row>
    <row r="48" spans="2:10" ht="20.100000000000001" customHeight="1" x14ac:dyDescent="0.25">
      <c r="B48" s="61"/>
      <c r="C48" s="61" t="s">
        <v>19</v>
      </c>
      <c r="D48" s="30"/>
      <c r="E48" s="775" t="s">
        <v>60</v>
      </c>
      <c r="F48" s="789"/>
      <c r="G48" s="98">
        <f>G17+G27+G39+G46</f>
        <v>0</v>
      </c>
      <c r="H48" s="75"/>
      <c r="I48" s="38"/>
      <c r="J48" s="38"/>
    </row>
    <row r="49" spans="2:10" ht="20.100000000000001" customHeight="1" x14ac:dyDescent="0.25">
      <c r="B49" s="33" t="s">
        <v>61</v>
      </c>
      <c r="C49" s="339">
        <v>0</v>
      </c>
      <c r="D49" s="30"/>
      <c r="E49" s="775" t="s">
        <v>115</v>
      </c>
      <c r="F49" s="789"/>
      <c r="G49" s="98">
        <f>G48*C49/100</f>
        <v>0</v>
      </c>
      <c r="H49" s="75"/>
    </row>
    <row r="50" spans="2:10" ht="20.100000000000001" customHeight="1" x14ac:dyDescent="0.25">
      <c r="B50" s="28"/>
      <c r="C50" s="28"/>
      <c r="D50" s="30"/>
      <c r="E50" s="775" t="s">
        <v>62</v>
      </c>
      <c r="F50" s="789"/>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89"/>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89"/>
      <c r="G54" s="78">
        <f>IF(G48&gt;0,+G48/$G$7,0)</f>
        <v>0</v>
      </c>
      <c r="H54" s="79" t="s">
        <v>117</v>
      </c>
      <c r="I54" s="80" t="str">
        <f>G8</f>
        <v>UNIT</v>
      </c>
      <c r="J54" s="38"/>
    </row>
    <row r="55" spans="2:10" ht="20.100000000000001" customHeight="1" x14ac:dyDescent="0.25">
      <c r="E55" s="775" t="s">
        <v>116</v>
      </c>
      <c r="F55" s="789"/>
      <c r="G55" s="78">
        <f>IF(G49&gt;0,G50/$G$7,0)</f>
        <v>0</v>
      </c>
      <c r="H55" s="79" t="s">
        <v>117</v>
      </c>
      <c r="I55" s="81" t="str">
        <f>G8</f>
        <v>UNIT</v>
      </c>
      <c r="J55" s="38"/>
    </row>
    <row r="56" spans="2:10" s="86" customFormat="1" ht="36.75" customHeight="1" x14ac:dyDescent="0.2">
      <c r="B56" s="85"/>
      <c r="E56" s="777" t="s">
        <v>118</v>
      </c>
      <c r="F56" s="790"/>
      <c r="G56" s="89">
        <f>IF(G52&gt;0,(G52/$G$7),0)</f>
        <v>0</v>
      </c>
      <c r="H56" s="87" t="s">
        <v>117</v>
      </c>
      <c r="I56" s="88" t="str">
        <f>G8</f>
        <v>UNIT</v>
      </c>
      <c r="J56" s="85"/>
    </row>
    <row r="57" spans="2:10" ht="20.100000000000001" customHeight="1" x14ac:dyDescent="0.25">
      <c r="G57" s="69"/>
      <c r="H57" s="69"/>
    </row>
    <row r="64" spans="2:10" ht="20.100000000000001" hidden="1" customHeight="1" x14ac:dyDescent="0.25"/>
    <row r="65" spans="4:4" ht="20.100000000000001" hidden="1" customHeight="1" x14ac:dyDescent="0.25"/>
    <row r="66" spans="4:4" ht="20.100000000000001" hidden="1" customHeight="1" x14ac:dyDescent="0.25"/>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t="str">
        <f>'LABOR COSTS'!F80</f>
        <v xml:space="preserve"> </v>
      </c>
    </row>
    <row r="80" spans="4:4"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c r="D83" s="289"/>
    </row>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password="C9E0" sheet="1" objects="1" scenarios="1"/>
  <mergeCells count="32">
    <mergeCell ref="B11:C11"/>
    <mergeCell ref="B19:C20"/>
    <mergeCell ref="D19:D20"/>
    <mergeCell ref="B29:C30"/>
    <mergeCell ref="F29:F30"/>
    <mergeCell ref="B13:C13"/>
    <mergeCell ref="B14:C14"/>
    <mergeCell ref="B15:C15"/>
    <mergeCell ref="B16:C16"/>
    <mergeCell ref="E55:F55"/>
    <mergeCell ref="E56:F56"/>
    <mergeCell ref="E54:F54"/>
    <mergeCell ref="C9:G9"/>
    <mergeCell ref="B21:C21"/>
    <mergeCell ref="B22:C22"/>
    <mergeCell ref="B23:C23"/>
    <mergeCell ref="B24:C24"/>
    <mergeCell ref="E49:F49"/>
    <mergeCell ref="B12:C12"/>
    <mergeCell ref="B34:C34"/>
    <mergeCell ref="E50:F50"/>
    <mergeCell ref="B35:C35"/>
    <mergeCell ref="B36:C36"/>
    <mergeCell ref="B37:C37"/>
    <mergeCell ref="B38:C38"/>
    <mergeCell ref="E52:F52"/>
    <mergeCell ref="B25:C25"/>
    <mergeCell ref="B26:C26"/>
    <mergeCell ref="B31:C31"/>
    <mergeCell ref="B32:C32"/>
    <mergeCell ref="B33:C33"/>
    <mergeCell ref="E48:F48"/>
  </mergeCells>
  <phoneticPr fontId="0" type="noConversion"/>
  <dataValidations count="2">
    <dataValidation type="list" allowBlank="1" showInputMessage="1" showErrorMessage="1" sqref="B9" xr:uid="{00000000-0002-0000-0A00-000000000000}">
      <formula1>$B$128:$B$138</formula1>
    </dataValidation>
    <dataValidation type="list" allowBlank="1" showInputMessage="1" showErrorMessage="1" sqref="B21:C26" xr:uid="{00000000-0002-0000-0A00-000001000000}">
      <formula1>$D$68:$D$83</formula1>
    </dataValidation>
  </dataValidations>
  <pageMargins left="0.25" right="0.5" top="0.33300000000000002" bottom="0.66700000000000004" header="0.5" footer="0.5"/>
  <pageSetup scale="65" orientation="portrait" horizontalDpi="360" verticalDpi="36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ransitionEntry="1" codeName="Sheet12">
    <pageSetUpPr fitToPage="1"/>
  </sheetPr>
  <dimension ref="B2:J136"/>
  <sheetViews>
    <sheetView showRowColHeaders="0" defaultGridColor="0" view="pageBreakPreview" colorId="22" zoomScale="107" zoomScaleNormal="98" zoomScaleSheetLayoutView="107" workbookViewId="0">
      <selection activeCell="G5" sqref="G5:G8"/>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4.88671875" style="34" customWidth="1"/>
    <col min="9" max="9" width="5.5546875" style="23" bestFit="1" customWidth="1"/>
    <col min="10" max="16384" width="9.77734375" style="23"/>
  </cols>
  <sheetData>
    <row r="2" spans="2:10" ht="20.100000000000001" customHeight="1" x14ac:dyDescent="0.35">
      <c r="B2" s="120" t="s">
        <v>123</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t="str">
        <f>'PIN 1'!D9</f>
        <v>JOB ID</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91" t="s">
        <v>199</v>
      </c>
      <c r="D9" s="792"/>
      <c r="E9" s="792"/>
      <c r="F9" s="792"/>
      <c r="G9" s="792"/>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c r="C21" s="770"/>
      <c r="D21" s="324">
        <v>0</v>
      </c>
      <c r="E21" s="318">
        <v>0</v>
      </c>
      <c r="F21" s="53">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0" ht="20.100000000000001" customHeight="1" x14ac:dyDescent="0.25">
      <c r="B33" s="771"/>
      <c r="C33" s="772"/>
      <c r="D33" s="320">
        <v>0</v>
      </c>
      <c r="E33" s="320">
        <v>0</v>
      </c>
      <c r="F33" s="321">
        <v>0</v>
      </c>
      <c r="G33" s="90">
        <f t="shared" si="1"/>
        <v>0</v>
      </c>
      <c r="H33" s="76"/>
      <c r="I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c r="J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thickBot="1" x14ac:dyDescent="0.3">
      <c r="B38" s="767"/>
      <c r="C38" s="768"/>
      <c r="D38" s="322">
        <v>0</v>
      </c>
      <c r="E38" s="322">
        <v>0</v>
      </c>
      <c r="F38" s="323">
        <v>0</v>
      </c>
      <c r="G38" s="91">
        <f t="shared" si="1"/>
        <v>0</v>
      </c>
      <c r="H38" s="76"/>
      <c r="I38" s="38"/>
      <c r="J38" s="38"/>
    </row>
    <row r="39" spans="2:10" ht="20.100000000000001" customHeight="1" x14ac:dyDescent="0.25">
      <c r="B39" s="61"/>
      <c r="C39" s="61"/>
      <c r="D39" s="82"/>
      <c r="E39" s="82" t="s">
        <v>19</v>
      </c>
      <c r="F39" s="66" t="s">
        <v>56</v>
      </c>
      <c r="G39" s="95">
        <f>SUM(G31:G38)</f>
        <v>0</v>
      </c>
      <c r="H39" s="75"/>
      <c r="I39" s="38"/>
      <c r="J39" s="38"/>
    </row>
    <row r="40" spans="2:10" ht="20.100000000000001" customHeight="1" x14ac:dyDescent="0.25">
      <c r="B40" s="27" t="s">
        <v>19</v>
      </c>
      <c r="C40" s="27"/>
      <c r="D40" s="26"/>
      <c r="E40" s="26"/>
      <c r="F40" s="26"/>
      <c r="G40" s="96"/>
      <c r="H40" s="77"/>
    </row>
    <row r="41" spans="2:10" ht="20.100000000000001" customHeight="1" thickBot="1" x14ac:dyDescent="0.3">
      <c r="B41" s="115" t="s">
        <v>57</v>
      </c>
      <c r="C41" s="116"/>
      <c r="D41" s="117"/>
      <c r="E41" s="117"/>
      <c r="F41" s="117"/>
      <c r="G41" s="118" t="s">
        <v>58</v>
      </c>
      <c r="H41" s="75"/>
      <c r="I41" s="38"/>
      <c r="J41" s="38"/>
    </row>
    <row r="42" spans="2:10" ht="20.100000000000001" customHeight="1" x14ac:dyDescent="0.25">
      <c r="B42" s="327"/>
      <c r="C42" s="328"/>
      <c r="D42" s="329"/>
      <c r="E42" s="329"/>
      <c r="F42" s="329"/>
      <c r="G42" s="330">
        <v>0</v>
      </c>
      <c r="H42" s="74"/>
      <c r="I42" s="38"/>
      <c r="J42" s="38"/>
    </row>
    <row r="43" spans="2:10" ht="20.100000000000001" customHeight="1" x14ac:dyDescent="0.25">
      <c r="B43" s="331"/>
      <c r="C43" s="332"/>
      <c r="D43" s="333"/>
      <c r="E43" s="333"/>
      <c r="F43" s="333"/>
      <c r="G43" s="334">
        <v>0</v>
      </c>
      <c r="H43" s="74"/>
      <c r="I43" s="38"/>
      <c r="J43" s="38"/>
    </row>
    <row r="44" spans="2:10" ht="20.100000000000001" customHeight="1" x14ac:dyDescent="0.25">
      <c r="B44" s="331"/>
      <c r="C44" s="332"/>
      <c r="D44" s="333"/>
      <c r="E44" s="333"/>
      <c r="F44" s="333"/>
      <c r="G44" s="334">
        <v>0</v>
      </c>
      <c r="H44" s="74"/>
      <c r="I44" s="38"/>
      <c r="J44" s="38"/>
    </row>
    <row r="45" spans="2:10" ht="20.100000000000001" customHeight="1" thickBot="1" x14ac:dyDescent="0.3">
      <c r="B45" s="335" t="s">
        <v>19</v>
      </c>
      <c r="C45" s="336"/>
      <c r="D45" s="337"/>
      <c r="E45" s="337"/>
      <c r="F45" s="337"/>
      <c r="G45" s="338">
        <v>0</v>
      </c>
      <c r="H45" s="74"/>
      <c r="I45" s="38"/>
      <c r="J45" s="38"/>
    </row>
    <row r="46" spans="2:10" ht="20.100000000000001" customHeight="1" x14ac:dyDescent="0.25">
      <c r="B46" s="61"/>
      <c r="C46" s="61"/>
      <c r="D46" s="82"/>
      <c r="E46" s="82" t="s">
        <v>19</v>
      </c>
      <c r="F46" s="66" t="s">
        <v>59</v>
      </c>
      <c r="G46" s="95">
        <f>SUM(G42:G45)</f>
        <v>0</v>
      </c>
      <c r="H46" s="75"/>
      <c r="I46" s="38"/>
      <c r="J46" s="38"/>
    </row>
    <row r="47" spans="2:10" ht="20.100000000000001" customHeight="1" x14ac:dyDescent="0.25">
      <c r="B47" s="28"/>
      <c r="C47" s="28"/>
      <c r="D47" s="30"/>
      <c r="E47" s="30"/>
      <c r="F47" s="30"/>
      <c r="G47" s="97"/>
      <c r="H47" s="30"/>
    </row>
    <row r="48" spans="2:10" ht="20.100000000000001" customHeight="1" x14ac:dyDescent="0.25">
      <c r="B48" s="61"/>
      <c r="C48" s="61" t="s">
        <v>19</v>
      </c>
      <c r="D48" s="30"/>
      <c r="E48" s="775" t="s">
        <v>60</v>
      </c>
      <c r="F48" s="793"/>
      <c r="G48" s="98">
        <f>G17+G27+G39+G46</f>
        <v>0</v>
      </c>
      <c r="H48" s="75"/>
      <c r="I48" s="38"/>
      <c r="J48" s="38"/>
    </row>
    <row r="49" spans="2:10" ht="20.100000000000001" customHeight="1" x14ac:dyDescent="0.25">
      <c r="B49" s="33" t="s">
        <v>61</v>
      </c>
      <c r="C49" s="339">
        <v>0</v>
      </c>
      <c r="D49" s="30"/>
      <c r="E49" s="775" t="s">
        <v>115</v>
      </c>
      <c r="F49" s="793"/>
      <c r="G49" s="98">
        <f>G48*C49/100</f>
        <v>0</v>
      </c>
      <c r="H49" s="75"/>
    </row>
    <row r="50" spans="2:10" ht="20.100000000000001" customHeight="1" x14ac:dyDescent="0.25">
      <c r="B50" s="28"/>
      <c r="C50" s="28"/>
      <c r="D50" s="30"/>
      <c r="E50" s="775" t="s">
        <v>62</v>
      </c>
      <c r="F50" s="793"/>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93"/>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94"/>
      <c r="G54" s="78">
        <f>IF(G48&gt;0,+G48/$G$7,0)</f>
        <v>0</v>
      </c>
      <c r="H54" s="79" t="s">
        <v>117</v>
      </c>
      <c r="I54" s="80" t="str">
        <f>G8</f>
        <v>UNIT</v>
      </c>
      <c r="J54" s="38"/>
    </row>
    <row r="55" spans="2:10" ht="20.100000000000001" customHeight="1" x14ac:dyDescent="0.25">
      <c r="E55" s="775" t="s">
        <v>116</v>
      </c>
      <c r="F55" s="794"/>
      <c r="G55" s="78">
        <f>IF(G49&gt;0,G50/$G$7,0)</f>
        <v>0</v>
      </c>
      <c r="H55" s="79" t="s">
        <v>117</v>
      </c>
      <c r="I55" s="81" t="str">
        <f>G8</f>
        <v>UNIT</v>
      </c>
      <c r="J55" s="38"/>
    </row>
    <row r="56" spans="2:10" s="86" customFormat="1" ht="36.75" customHeight="1" x14ac:dyDescent="0.2">
      <c r="B56" s="85"/>
      <c r="E56" s="777" t="s">
        <v>118</v>
      </c>
      <c r="F56" s="795"/>
      <c r="G56" s="89">
        <f>IF(G52&gt;0,(G52/$G$7),0)</f>
        <v>0</v>
      </c>
      <c r="H56" s="87" t="s">
        <v>117</v>
      </c>
      <c r="I56" s="88" t="str">
        <f>G8</f>
        <v>UNIT</v>
      </c>
      <c r="J56" s="85"/>
    </row>
    <row r="57" spans="2:10" ht="20.100000000000001" customHeight="1" x14ac:dyDescent="0.25">
      <c r="G57" s="69"/>
      <c r="H57" s="69"/>
    </row>
    <row r="64" spans="2:10" ht="20.100000000000001" hidden="1" customHeight="1" x14ac:dyDescent="0.25"/>
    <row r="65" spans="4:4" ht="20.100000000000001" hidden="1" customHeight="1" x14ac:dyDescent="0.25"/>
    <row r="66" spans="4:4" ht="20.100000000000001" hidden="1" customHeight="1" x14ac:dyDescent="0.25"/>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t="str">
        <f>'LABOR COSTS'!F80</f>
        <v xml:space="preserve"> </v>
      </c>
    </row>
    <row r="80" spans="4:4"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c r="D83" s="289"/>
    </row>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password="C9E0" sheet="1" objects="1" scenarios="1"/>
  <mergeCells count="32">
    <mergeCell ref="B11:C11"/>
    <mergeCell ref="B19:C20"/>
    <mergeCell ref="D19:D20"/>
    <mergeCell ref="B29:C30"/>
    <mergeCell ref="F29:F30"/>
    <mergeCell ref="B13:C13"/>
    <mergeCell ref="B14:C14"/>
    <mergeCell ref="B15:C15"/>
    <mergeCell ref="B16:C16"/>
    <mergeCell ref="E55:F55"/>
    <mergeCell ref="E56:F56"/>
    <mergeCell ref="E54:F54"/>
    <mergeCell ref="C9:G9"/>
    <mergeCell ref="B21:C21"/>
    <mergeCell ref="B22:C22"/>
    <mergeCell ref="B23:C23"/>
    <mergeCell ref="B24:C24"/>
    <mergeCell ref="E49:F49"/>
    <mergeCell ref="B12:C12"/>
    <mergeCell ref="B34:C34"/>
    <mergeCell ref="E50:F50"/>
    <mergeCell ref="B35:C35"/>
    <mergeCell ref="B36:C36"/>
    <mergeCell ref="B37:C37"/>
    <mergeCell ref="B38:C38"/>
    <mergeCell ref="E52:F52"/>
    <mergeCell ref="B25:C25"/>
    <mergeCell ref="B26:C26"/>
    <mergeCell ref="B31:C31"/>
    <mergeCell ref="B32:C32"/>
    <mergeCell ref="B33:C33"/>
    <mergeCell ref="E48:F48"/>
  </mergeCells>
  <phoneticPr fontId="0" type="noConversion"/>
  <dataValidations count="2">
    <dataValidation type="list" allowBlank="1" showInputMessage="1" showErrorMessage="1" sqref="B9" xr:uid="{00000000-0002-0000-0B00-000000000000}">
      <formula1>$B$128:$B$138</formula1>
    </dataValidation>
    <dataValidation type="list" allowBlank="1" showInputMessage="1" showErrorMessage="1" sqref="D67:D83 B21:C26" xr:uid="{00000000-0002-0000-0B00-000001000000}">
      <formula1>$D$68:$D$83</formula1>
    </dataValidation>
  </dataValidations>
  <pageMargins left="0.25" right="0.5" top="0.33300000000000002" bottom="0.66700000000000004" header="0.5" footer="0.5"/>
  <pageSetup scale="65" orientation="portrait" horizontalDpi="360" verticalDpi="36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codeName="Sheet13">
    <pageSetUpPr fitToPage="1"/>
  </sheetPr>
  <dimension ref="B2:J136"/>
  <sheetViews>
    <sheetView showRowColHeaders="0" defaultGridColor="0" view="pageBreakPreview" colorId="22" zoomScale="112" zoomScaleNormal="96" zoomScaleSheetLayoutView="112" workbookViewId="0">
      <selection activeCell="G5" sqref="G5:G8"/>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4.88671875" style="34" customWidth="1"/>
    <col min="9" max="9" width="5.5546875" style="23" bestFit="1" customWidth="1"/>
    <col min="10" max="16384" width="9.77734375" style="23"/>
  </cols>
  <sheetData>
    <row r="2" spans="2:10" ht="20.100000000000001" customHeight="1" x14ac:dyDescent="0.35">
      <c r="B2" s="120" t="s">
        <v>124</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t="str">
        <f>'PIN 1'!D9</f>
        <v>JOB ID</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91" t="s">
        <v>199</v>
      </c>
      <c r="D9" s="792"/>
      <c r="E9" s="792"/>
      <c r="F9" s="792"/>
      <c r="G9" s="792"/>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c r="C21" s="770"/>
      <c r="D21" s="324">
        <v>0</v>
      </c>
      <c r="E21" s="318">
        <v>0</v>
      </c>
      <c r="F21" s="53">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0" ht="20.100000000000001" customHeight="1" x14ac:dyDescent="0.25">
      <c r="B33" s="771"/>
      <c r="C33" s="772"/>
      <c r="D33" s="320">
        <v>0</v>
      </c>
      <c r="E33" s="320">
        <v>0</v>
      </c>
      <c r="F33" s="321">
        <v>0</v>
      </c>
      <c r="G33" s="90">
        <f t="shared" si="1"/>
        <v>0</v>
      </c>
      <c r="H33" s="76"/>
      <c r="I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c r="J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thickBot="1" x14ac:dyDescent="0.3">
      <c r="B38" s="767"/>
      <c r="C38" s="768"/>
      <c r="D38" s="322">
        <v>0</v>
      </c>
      <c r="E38" s="322">
        <v>0</v>
      </c>
      <c r="F38" s="323">
        <v>0</v>
      </c>
      <c r="G38" s="91">
        <f t="shared" si="1"/>
        <v>0</v>
      </c>
      <c r="H38" s="76"/>
      <c r="I38" s="38"/>
      <c r="J38" s="38"/>
    </row>
    <row r="39" spans="2:10" ht="20.100000000000001" customHeight="1" x14ac:dyDescent="0.25">
      <c r="B39" s="61"/>
      <c r="C39" s="61"/>
      <c r="D39" s="82"/>
      <c r="E39" s="82" t="s">
        <v>19</v>
      </c>
      <c r="F39" s="66" t="s">
        <v>56</v>
      </c>
      <c r="G39" s="95">
        <f>SUM(G31:G38)</f>
        <v>0</v>
      </c>
      <c r="H39" s="75"/>
      <c r="I39" s="38"/>
      <c r="J39" s="38"/>
    </row>
    <row r="40" spans="2:10" ht="20.100000000000001" customHeight="1" x14ac:dyDescent="0.25">
      <c r="B40" s="27" t="s">
        <v>19</v>
      </c>
      <c r="C40" s="27"/>
      <c r="D40" s="26"/>
      <c r="E40" s="26"/>
      <c r="F40" s="26"/>
      <c r="G40" s="96"/>
      <c r="H40" s="77"/>
    </row>
    <row r="41" spans="2:10" ht="20.100000000000001" customHeight="1" thickBot="1" x14ac:dyDescent="0.3">
      <c r="B41" s="115" t="s">
        <v>57</v>
      </c>
      <c r="C41" s="116"/>
      <c r="D41" s="117"/>
      <c r="E41" s="117"/>
      <c r="F41" s="117"/>
      <c r="G41" s="118" t="s">
        <v>58</v>
      </c>
      <c r="H41" s="75"/>
      <c r="I41" s="38"/>
      <c r="J41" s="38"/>
    </row>
    <row r="42" spans="2:10" ht="20.100000000000001" customHeight="1" x14ac:dyDescent="0.25">
      <c r="B42" s="327"/>
      <c r="C42" s="328"/>
      <c r="D42" s="329"/>
      <c r="E42" s="329"/>
      <c r="F42" s="329"/>
      <c r="G42" s="330">
        <v>0</v>
      </c>
      <c r="H42" s="74"/>
      <c r="I42" s="38"/>
      <c r="J42" s="38"/>
    </row>
    <row r="43" spans="2:10" ht="20.100000000000001" customHeight="1" x14ac:dyDescent="0.25">
      <c r="B43" s="331"/>
      <c r="C43" s="332"/>
      <c r="D43" s="333"/>
      <c r="E43" s="333"/>
      <c r="F43" s="333"/>
      <c r="G43" s="334">
        <v>0</v>
      </c>
      <c r="H43" s="74"/>
      <c r="I43" s="38"/>
      <c r="J43" s="38"/>
    </row>
    <row r="44" spans="2:10" ht="20.100000000000001" customHeight="1" x14ac:dyDescent="0.25">
      <c r="B44" s="331"/>
      <c r="C44" s="332"/>
      <c r="D44" s="333"/>
      <c r="E44" s="333"/>
      <c r="F44" s="333"/>
      <c r="G44" s="334">
        <v>0</v>
      </c>
      <c r="H44" s="74"/>
      <c r="I44" s="38"/>
      <c r="J44" s="38"/>
    </row>
    <row r="45" spans="2:10" ht="20.100000000000001" customHeight="1" thickBot="1" x14ac:dyDescent="0.3">
      <c r="B45" s="335" t="s">
        <v>19</v>
      </c>
      <c r="C45" s="336"/>
      <c r="D45" s="337"/>
      <c r="E45" s="337"/>
      <c r="F45" s="337"/>
      <c r="G45" s="338">
        <v>0</v>
      </c>
      <c r="H45" s="74"/>
      <c r="I45" s="38"/>
      <c r="J45" s="38"/>
    </row>
    <row r="46" spans="2:10" ht="20.100000000000001" customHeight="1" x14ac:dyDescent="0.25">
      <c r="B46" s="61"/>
      <c r="C46" s="61"/>
      <c r="D46" s="82"/>
      <c r="E46" s="82" t="s">
        <v>19</v>
      </c>
      <c r="F46" s="66" t="s">
        <v>59</v>
      </c>
      <c r="G46" s="95">
        <f>SUM(G42:G45)</f>
        <v>0</v>
      </c>
      <c r="H46" s="75"/>
      <c r="I46" s="38"/>
      <c r="J46" s="38"/>
    </row>
    <row r="47" spans="2:10" ht="20.100000000000001" customHeight="1" x14ac:dyDescent="0.25">
      <c r="B47" s="28"/>
      <c r="C47" s="28"/>
      <c r="D47" s="30"/>
      <c r="E47" s="30"/>
      <c r="F47" s="30"/>
      <c r="G47" s="97"/>
      <c r="H47" s="30"/>
    </row>
    <row r="48" spans="2:10" ht="20.100000000000001" customHeight="1" x14ac:dyDescent="0.25">
      <c r="B48" s="61"/>
      <c r="C48" s="61" t="s">
        <v>19</v>
      </c>
      <c r="D48" s="30"/>
      <c r="E48" s="775" t="s">
        <v>60</v>
      </c>
      <c r="F48" s="789"/>
      <c r="G48" s="98">
        <f>G17+G27+G39+G46</f>
        <v>0</v>
      </c>
      <c r="H48" s="75"/>
      <c r="I48" s="38"/>
      <c r="J48" s="38"/>
    </row>
    <row r="49" spans="2:10" ht="20.100000000000001" customHeight="1" x14ac:dyDescent="0.25">
      <c r="B49" s="33" t="s">
        <v>61</v>
      </c>
      <c r="C49" s="339">
        <v>0</v>
      </c>
      <c r="D49" s="30"/>
      <c r="E49" s="775" t="s">
        <v>115</v>
      </c>
      <c r="F49" s="789"/>
      <c r="G49" s="98">
        <f>G48*C49/100</f>
        <v>0</v>
      </c>
      <c r="H49" s="75"/>
    </row>
    <row r="50" spans="2:10" ht="20.100000000000001" customHeight="1" x14ac:dyDescent="0.25">
      <c r="B50" s="28"/>
      <c r="C50" s="28"/>
      <c r="D50" s="30"/>
      <c r="E50" s="775" t="s">
        <v>62</v>
      </c>
      <c r="F50" s="789"/>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89"/>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89"/>
      <c r="G54" s="78">
        <f>IF(G48&gt;0,+G48/$G$7,0)</f>
        <v>0</v>
      </c>
      <c r="H54" s="79" t="s">
        <v>117</v>
      </c>
      <c r="I54" s="80" t="str">
        <f>G8</f>
        <v>UNIT</v>
      </c>
      <c r="J54" s="38"/>
    </row>
    <row r="55" spans="2:10" ht="20.100000000000001" customHeight="1" x14ac:dyDescent="0.25">
      <c r="E55" s="775" t="s">
        <v>116</v>
      </c>
      <c r="F55" s="789"/>
      <c r="G55" s="78">
        <f>IF(G49&gt;0,G50/$G$7,0)</f>
        <v>0</v>
      </c>
      <c r="H55" s="79" t="s">
        <v>117</v>
      </c>
      <c r="I55" s="81" t="str">
        <f>G8</f>
        <v>UNIT</v>
      </c>
      <c r="J55" s="38"/>
    </row>
    <row r="56" spans="2:10" s="86" customFormat="1" ht="36.75" customHeight="1" x14ac:dyDescent="0.2">
      <c r="B56" s="85"/>
      <c r="E56" s="777" t="s">
        <v>118</v>
      </c>
      <c r="F56" s="790"/>
      <c r="G56" s="89">
        <f>IF(G52&gt;0,(G52/$G$7),0)</f>
        <v>0</v>
      </c>
      <c r="H56" s="87" t="s">
        <v>117</v>
      </c>
      <c r="I56" s="88" t="str">
        <f>G8</f>
        <v>UNIT</v>
      </c>
      <c r="J56" s="85"/>
    </row>
    <row r="57" spans="2:10" ht="20.100000000000001" customHeight="1" x14ac:dyDescent="0.25">
      <c r="G57" s="69"/>
      <c r="H57" s="69"/>
    </row>
    <row r="64" spans="2:10" ht="20.100000000000001" hidden="1" customHeight="1" x14ac:dyDescent="0.25"/>
    <row r="65" spans="4:4" ht="20.100000000000001" hidden="1" customHeight="1" x14ac:dyDescent="0.25"/>
    <row r="66" spans="4:4" ht="20.100000000000001" hidden="1" customHeight="1" x14ac:dyDescent="0.25"/>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t="str">
        <f>'LABOR COSTS'!F80</f>
        <v xml:space="preserve"> </v>
      </c>
    </row>
    <row r="80" spans="4:4"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c r="D83" s="289"/>
    </row>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algorithmName="SHA-512" hashValue="SqraCTRz/ds8RjI2ljDf/apbTB8o6oqpstGJTu/Hr4qUdHPMrKV5FVsgGmGEVdKPNd6+2It/uvWpfFyxI+k7wg==" saltValue="eRBYKKhTnnTUqMyVtIQy3g==" spinCount="100000" sheet="1" objects="1" scenarios="1"/>
  <mergeCells count="32">
    <mergeCell ref="B11:C11"/>
    <mergeCell ref="B19:C20"/>
    <mergeCell ref="D19:D20"/>
    <mergeCell ref="B29:C30"/>
    <mergeCell ref="F29:F30"/>
    <mergeCell ref="B13:C13"/>
    <mergeCell ref="B14:C14"/>
    <mergeCell ref="B15:C15"/>
    <mergeCell ref="B16:C16"/>
    <mergeCell ref="E55:F55"/>
    <mergeCell ref="E56:F56"/>
    <mergeCell ref="E54:F54"/>
    <mergeCell ref="C9:G9"/>
    <mergeCell ref="B21:C21"/>
    <mergeCell ref="B22:C22"/>
    <mergeCell ref="B23:C23"/>
    <mergeCell ref="B24:C24"/>
    <mergeCell ref="E49:F49"/>
    <mergeCell ref="B12:C12"/>
    <mergeCell ref="B34:C34"/>
    <mergeCell ref="E50:F50"/>
    <mergeCell ref="B35:C35"/>
    <mergeCell ref="B36:C36"/>
    <mergeCell ref="B37:C37"/>
    <mergeCell ref="B38:C38"/>
    <mergeCell ref="E52:F52"/>
    <mergeCell ref="B25:C25"/>
    <mergeCell ref="B26:C26"/>
    <mergeCell ref="B31:C31"/>
    <mergeCell ref="B32:C32"/>
    <mergeCell ref="B33:C33"/>
    <mergeCell ref="E48:F48"/>
  </mergeCells>
  <phoneticPr fontId="0" type="noConversion"/>
  <dataValidations count="2">
    <dataValidation type="list" allowBlank="1" showInputMessage="1" showErrorMessage="1" sqref="B9" xr:uid="{00000000-0002-0000-0C00-000000000000}">
      <formula1>$B$128:$B$138</formula1>
    </dataValidation>
    <dataValidation type="list" allowBlank="1" showInputMessage="1" showErrorMessage="1" sqref="B21:C26" xr:uid="{00000000-0002-0000-0C00-000001000000}">
      <formula1>$D$68:$D$83</formula1>
    </dataValidation>
  </dataValidations>
  <pageMargins left="0.25" right="0.5" top="0.33300000000000002" bottom="0.66700000000000004" header="0.5" footer="0.5"/>
  <pageSetup scale="65" orientation="portrait" horizontalDpi="360" verticalDpi="36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transitionEntry="1" codeName="Sheet14">
    <pageSetUpPr fitToPage="1"/>
  </sheetPr>
  <dimension ref="B2:J136"/>
  <sheetViews>
    <sheetView showRowColHeaders="0" defaultGridColor="0" view="pageBreakPreview" colorId="22" zoomScale="96" zoomScaleNormal="75" zoomScaleSheetLayoutView="96" workbookViewId="0">
      <selection activeCell="G5" sqref="G5:G8"/>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4.88671875" style="34" customWidth="1"/>
    <col min="9" max="9" width="5.5546875" style="23" bestFit="1" customWidth="1"/>
    <col min="10" max="16384" width="9.77734375" style="23"/>
  </cols>
  <sheetData>
    <row r="2" spans="2:10" ht="20.100000000000001" customHeight="1" x14ac:dyDescent="0.35">
      <c r="B2" s="120" t="s">
        <v>125</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t="str">
        <f>'PIN 1'!D9</f>
        <v>JOB ID</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91" t="s">
        <v>199</v>
      </c>
      <c r="D9" s="792"/>
      <c r="E9" s="792"/>
      <c r="F9" s="792"/>
      <c r="G9" s="792"/>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c r="C21" s="770"/>
      <c r="D21" s="324">
        <v>0</v>
      </c>
      <c r="E21" s="318">
        <v>0</v>
      </c>
      <c r="F21" s="53">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0" ht="20.100000000000001" customHeight="1" x14ac:dyDescent="0.25">
      <c r="B33" s="771"/>
      <c r="C33" s="772"/>
      <c r="D33" s="320">
        <v>0</v>
      </c>
      <c r="E33" s="320">
        <v>0</v>
      </c>
      <c r="F33" s="321">
        <v>0</v>
      </c>
      <c r="G33" s="90">
        <f t="shared" si="1"/>
        <v>0</v>
      </c>
      <c r="H33" s="76"/>
      <c r="I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c r="J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thickBot="1" x14ac:dyDescent="0.3">
      <c r="B38" s="767"/>
      <c r="C38" s="768"/>
      <c r="D38" s="322">
        <v>0</v>
      </c>
      <c r="E38" s="322">
        <v>0</v>
      </c>
      <c r="F38" s="323">
        <v>0</v>
      </c>
      <c r="G38" s="91">
        <f t="shared" si="1"/>
        <v>0</v>
      </c>
      <c r="H38" s="76"/>
      <c r="I38" s="38"/>
      <c r="J38" s="38"/>
    </row>
    <row r="39" spans="2:10" ht="20.100000000000001" customHeight="1" x14ac:dyDescent="0.25">
      <c r="B39" s="61"/>
      <c r="C39" s="61"/>
      <c r="D39" s="82"/>
      <c r="E39" s="82" t="s">
        <v>19</v>
      </c>
      <c r="F39" s="66" t="s">
        <v>56</v>
      </c>
      <c r="G39" s="95">
        <f>SUM(G31:G38)</f>
        <v>0</v>
      </c>
      <c r="H39" s="75"/>
      <c r="I39" s="38"/>
      <c r="J39" s="38"/>
    </row>
    <row r="40" spans="2:10" ht="20.100000000000001" customHeight="1" x14ac:dyDescent="0.25">
      <c r="B40" s="27" t="s">
        <v>19</v>
      </c>
      <c r="C40" s="27"/>
      <c r="D40" s="26"/>
      <c r="E40" s="26"/>
      <c r="F40" s="26"/>
      <c r="G40" s="96"/>
      <c r="H40" s="77"/>
    </row>
    <row r="41" spans="2:10" ht="20.100000000000001" customHeight="1" thickBot="1" x14ac:dyDescent="0.3">
      <c r="B41" s="115" t="s">
        <v>57</v>
      </c>
      <c r="C41" s="116"/>
      <c r="D41" s="117"/>
      <c r="E41" s="117"/>
      <c r="F41" s="117"/>
      <c r="G41" s="118" t="s">
        <v>58</v>
      </c>
      <c r="H41" s="75"/>
      <c r="I41" s="38"/>
      <c r="J41" s="38"/>
    </row>
    <row r="42" spans="2:10" ht="20.100000000000001" customHeight="1" x14ac:dyDescent="0.25">
      <c r="B42" s="327"/>
      <c r="C42" s="328"/>
      <c r="D42" s="329"/>
      <c r="E42" s="329"/>
      <c r="F42" s="329"/>
      <c r="G42" s="330">
        <v>0</v>
      </c>
      <c r="H42" s="74"/>
      <c r="I42" s="38"/>
      <c r="J42" s="38"/>
    </row>
    <row r="43" spans="2:10" ht="20.100000000000001" customHeight="1" x14ac:dyDescent="0.25">
      <c r="B43" s="331"/>
      <c r="C43" s="332"/>
      <c r="D43" s="333"/>
      <c r="E43" s="333"/>
      <c r="F43" s="333"/>
      <c r="G43" s="334">
        <v>0</v>
      </c>
      <c r="H43" s="74"/>
      <c r="I43" s="38"/>
      <c r="J43" s="38"/>
    </row>
    <row r="44" spans="2:10" ht="20.100000000000001" customHeight="1" x14ac:dyDescent="0.25">
      <c r="B44" s="331"/>
      <c r="C44" s="332"/>
      <c r="D44" s="333"/>
      <c r="E44" s="333"/>
      <c r="F44" s="333"/>
      <c r="G44" s="334">
        <v>0</v>
      </c>
      <c r="H44" s="74"/>
      <c r="I44" s="38"/>
      <c r="J44" s="38"/>
    </row>
    <row r="45" spans="2:10" ht="20.100000000000001" customHeight="1" thickBot="1" x14ac:dyDescent="0.3">
      <c r="B45" s="335" t="s">
        <v>19</v>
      </c>
      <c r="C45" s="336"/>
      <c r="D45" s="337"/>
      <c r="E45" s="337"/>
      <c r="F45" s="337"/>
      <c r="G45" s="338">
        <v>0</v>
      </c>
      <c r="H45" s="74"/>
      <c r="I45" s="38"/>
      <c r="J45" s="38"/>
    </row>
    <row r="46" spans="2:10" ht="20.100000000000001" customHeight="1" x14ac:dyDescent="0.25">
      <c r="B46" s="61"/>
      <c r="C46" s="61"/>
      <c r="D46" s="82"/>
      <c r="E46" s="82" t="s">
        <v>19</v>
      </c>
      <c r="F46" s="66" t="s">
        <v>59</v>
      </c>
      <c r="G46" s="95">
        <f>SUM(G42:G45)</f>
        <v>0</v>
      </c>
      <c r="H46" s="75"/>
      <c r="I46" s="38"/>
      <c r="J46" s="38"/>
    </row>
    <row r="47" spans="2:10" ht="20.100000000000001" customHeight="1" x14ac:dyDescent="0.25">
      <c r="B47" s="28"/>
      <c r="C47" s="28"/>
      <c r="D47" s="30"/>
      <c r="E47" s="30"/>
      <c r="F47" s="30"/>
      <c r="G47" s="97"/>
      <c r="H47" s="30"/>
    </row>
    <row r="48" spans="2:10" ht="20.100000000000001" customHeight="1" x14ac:dyDescent="0.25">
      <c r="B48" s="61"/>
      <c r="C48" s="61" t="s">
        <v>19</v>
      </c>
      <c r="D48" s="30"/>
      <c r="E48" s="775" t="s">
        <v>60</v>
      </c>
      <c r="F48" s="789"/>
      <c r="G48" s="98">
        <f>G17+G27+G39+G46</f>
        <v>0</v>
      </c>
      <c r="H48" s="75"/>
      <c r="I48" s="38"/>
      <c r="J48" s="38"/>
    </row>
    <row r="49" spans="2:10" ht="20.100000000000001" customHeight="1" x14ac:dyDescent="0.25">
      <c r="B49" s="33" t="s">
        <v>61</v>
      </c>
      <c r="C49" s="339">
        <v>0</v>
      </c>
      <c r="D49" s="30"/>
      <c r="E49" s="775" t="s">
        <v>115</v>
      </c>
      <c r="F49" s="789"/>
      <c r="G49" s="98">
        <f>G48*C49/100</f>
        <v>0</v>
      </c>
      <c r="H49" s="75"/>
    </row>
    <row r="50" spans="2:10" ht="20.100000000000001" customHeight="1" x14ac:dyDescent="0.25">
      <c r="B50" s="28"/>
      <c r="C50" s="28"/>
      <c r="D50" s="30"/>
      <c r="E50" s="775" t="s">
        <v>62</v>
      </c>
      <c r="F50" s="789"/>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89"/>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89"/>
      <c r="G54" s="78">
        <f>IF(G48&gt;0,+G48/$G$7,0)</f>
        <v>0</v>
      </c>
      <c r="H54" s="79" t="s">
        <v>117</v>
      </c>
      <c r="I54" s="80" t="str">
        <f>G8</f>
        <v>UNIT</v>
      </c>
      <c r="J54" s="38"/>
    </row>
    <row r="55" spans="2:10" ht="20.100000000000001" customHeight="1" x14ac:dyDescent="0.25">
      <c r="E55" s="775" t="s">
        <v>116</v>
      </c>
      <c r="F55" s="789"/>
      <c r="G55" s="78">
        <f>IF(G49&gt;0,G50/$G$7,0)</f>
        <v>0</v>
      </c>
      <c r="H55" s="79" t="s">
        <v>117</v>
      </c>
      <c r="I55" s="81" t="str">
        <f>G8</f>
        <v>UNIT</v>
      </c>
      <c r="J55" s="38"/>
    </row>
    <row r="56" spans="2:10" s="86" customFormat="1" ht="36.75" customHeight="1" x14ac:dyDescent="0.2">
      <c r="B56" s="85"/>
      <c r="E56" s="777" t="s">
        <v>118</v>
      </c>
      <c r="F56" s="790"/>
      <c r="G56" s="89">
        <f>IF(G52&gt;0,(G52/$G$7),0)</f>
        <v>0</v>
      </c>
      <c r="H56" s="87" t="s">
        <v>117</v>
      </c>
      <c r="I56" s="88" t="str">
        <f>G8</f>
        <v>UNIT</v>
      </c>
      <c r="J56" s="85"/>
    </row>
    <row r="57" spans="2:10" ht="20.100000000000001" customHeight="1" x14ac:dyDescent="0.25">
      <c r="G57" s="69"/>
      <c r="H57" s="69"/>
    </row>
    <row r="64" spans="2:10" ht="20.100000000000001" hidden="1" customHeight="1" x14ac:dyDescent="0.25"/>
    <row r="65" spans="4:4" ht="20.100000000000001" hidden="1" customHeight="1" x14ac:dyDescent="0.25"/>
    <row r="66" spans="4:4" ht="20.100000000000001" hidden="1" customHeight="1" x14ac:dyDescent="0.25"/>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t="str">
        <f>'LABOR COSTS'!F80</f>
        <v xml:space="preserve"> </v>
      </c>
    </row>
    <row r="80" spans="4:4"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c r="D83" s="289"/>
    </row>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password="C9E0" sheet="1" objects="1" scenarios="1"/>
  <mergeCells count="32">
    <mergeCell ref="B11:C11"/>
    <mergeCell ref="B19:C20"/>
    <mergeCell ref="D19:D20"/>
    <mergeCell ref="B29:C30"/>
    <mergeCell ref="F29:F30"/>
    <mergeCell ref="B13:C13"/>
    <mergeCell ref="B14:C14"/>
    <mergeCell ref="B15:C15"/>
    <mergeCell ref="B16:C16"/>
    <mergeCell ref="E55:F55"/>
    <mergeCell ref="E56:F56"/>
    <mergeCell ref="E54:F54"/>
    <mergeCell ref="C9:G9"/>
    <mergeCell ref="B21:C21"/>
    <mergeCell ref="B22:C22"/>
    <mergeCell ref="B23:C23"/>
    <mergeCell ref="B24:C24"/>
    <mergeCell ref="E49:F49"/>
    <mergeCell ref="B12:C12"/>
    <mergeCell ref="B34:C34"/>
    <mergeCell ref="E50:F50"/>
    <mergeCell ref="B35:C35"/>
    <mergeCell ref="B36:C36"/>
    <mergeCell ref="B37:C37"/>
    <mergeCell ref="B38:C38"/>
    <mergeCell ref="E52:F52"/>
    <mergeCell ref="B25:C25"/>
    <mergeCell ref="B26:C26"/>
    <mergeCell ref="B31:C31"/>
    <mergeCell ref="B32:C32"/>
    <mergeCell ref="B33:C33"/>
    <mergeCell ref="E48:F48"/>
  </mergeCells>
  <phoneticPr fontId="0" type="noConversion"/>
  <dataValidations count="2">
    <dataValidation type="list" allowBlank="1" showInputMessage="1" showErrorMessage="1" sqref="B9" xr:uid="{00000000-0002-0000-0D00-000000000000}">
      <formula1>$B$128:$B$138</formula1>
    </dataValidation>
    <dataValidation type="list" allowBlank="1" showInputMessage="1" showErrorMessage="1" sqref="B21:C26" xr:uid="{00000000-0002-0000-0D00-000001000000}">
      <formula1>$D$68:$D$83</formula1>
    </dataValidation>
  </dataValidations>
  <pageMargins left="0.25" right="0.5" top="0.33300000000000002" bottom="0.66700000000000004" header="0.5" footer="0.5"/>
  <pageSetup scale="65" orientation="portrait" horizontalDpi="36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codeName="Sheet15">
    <pageSetUpPr fitToPage="1"/>
  </sheetPr>
  <dimension ref="B2:J136"/>
  <sheetViews>
    <sheetView defaultGridColor="0" view="pageBreakPreview" colorId="22" zoomScale="102" zoomScaleNormal="75" zoomScaleSheetLayoutView="102" workbookViewId="0">
      <selection activeCell="G5" sqref="G5:G8"/>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4.88671875" style="34" customWidth="1"/>
    <col min="9" max="9" width="5.5546875" style="23" bestFit="1" customWidth="1"/>
    <col min="10" max="16384" width="9.77734375" style="23"/>
  </cols>
  <sheetData>
    <row r="2" spans="2:10" ht="20.100000000000001" customHeight="1" x14ac:dyDescent="0.35">
      <c r="B2" s="120" t="s">
        <v>126</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t="str">
        <f>'PIN 1'!D9</f>
        <v>JOB ID</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91" t="s">
        <v>199</v>
      </c>
      <c r="D9" s="792"/>
      <c r="E9" s="792"/>
      <c r="F9" s="792"/>
      <c r="G9" s="792"/>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c r="C21" s="770"/>
      <c r="D21" s="324">
        <v>0</v>
      </c>
      <c r="E21" s="318">
        <v>0</v>
      </c>
      <c r="F21" s="53">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0" ht="20.100000000000001" customHeight="1" x14ac:dyDescent="0.25">
      <c r="B33" s="771"/>
      <c r="C33" s="772"/>
      <c r="D33" s="320">
        <v>0</v>
      </c>
      <c r="E33" s="320">
        <v>0</v>
      </c>
      <c r="F33" s="321">
        <v>0</v>
      </c>
      <c r="G33" s="90">
        <f t="shared" si="1"/>
        <v>0</v>
      </c>
      <c r="H33" s="76"/>
      <c r="I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c r="J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thickBot="1" x14ac:dyDescent="0.3">
      <c r="B38" s="767"/>
      <c r="C38" s="768"/>
      <c r="D38" s="322">
        <v>0</v>
      </c>
      <c r="E38" s="322">
        <v>0</v>
      </c>
      <c r="F38" s="323">
        <v>0</v>
      </c>
      <c r="G38" s="91">
        <f t="shared" si="1"/>
        <v>0</v>
      </c>
      <c r="H38" s="76"/>
      <c r="I38" s="38"/>
      <c r="J38" s="38"/>
    </row>
    <row r="39" spans="2:10" ht="20.100000000000001" customHeight="1" x14ac:dyDescent="0.25">
      <c r="B39" s="61"/>
      <c r="C39" s="61"/>
      <c r="D39" s="82"/>
      <c r="E39" s="82" t="s">
        <v>19</v>
      </c>
      <c r="F39" s="66" t="s">
        <v>56</v>
      </c>
      <c r="G39" s="95">
        <f>SUM(G31:G38)</f>
        <v>0</v>
      </c>
      <c r="H39" s="75"/>
      <c r="I39" s="38"/>
      <c r="J39" s="38"/>
    </row>
    <row r="40" spans="2:10" ht="20.100000000000001" customHeight="1" x14ac:dyDescent="0.25">
      <c r="B40" s="27" t="s">
        <v>19</v>
      </c>
      <c r="C40" s="27"/>
      <c r="D40" s="26"/>
      <c r="E40" s="26"/>
      <c r="F40" s="26"/>
      <c r="G40" s="96"/>
      <c r="H40" s="77"/>
    </row>
    <row r="41" spans="2:10" ht="20.100000000000001" customHeight="1" thickBot="1" x14ac:dyDescent="0.3">
      <c r="B41" s="115" t="s">
        <v>57</v>
      </c>
      <c r="C41" s="116"/>
      <c r="D41" s="117"/>
      <c r="E41" s="117"/>
      <c r="F41" s="117"/>
      <c r="G41" s="118" t="s">
        <v>58</v>
      </c>
      <c r="H41" s="75"/>
      <c r="I41" s="38"/>
      <c r="J41" s="38"/>
    </row>
    <row r="42" spans="2:10" ht="20.100000000000001" customHeight="1" x14ac:dyDescent="0.25">
      <c r="B42" s="327"/>
      <c r="C42" s="328"/>
      <c r="D42" s="329"/>
      <c r="E42" s="329"/>
      <c r="F42" s="329"/>
      <c r="G42" s="330">
        <v>0</v>
      </c>
      <c r="H42" s="74"/>
      <c r="I42" s="38"/>
      <c r="J42" s="38"/>
    </row>
    <row r="43" spans="2:10" ht="20.100000000000001" customHeight="1" x14ac:dyDescent="0.25">
      <c r="B43" s="331"/>
      <c r="C43" s="332"/>
      <c r="D43" s="333"/>
      <c r="E43" s="333"/>
      <c r="F43" s="333"/>
      <c r="G43" s="334">
        <v>0</v>
      </c>
      <c r="H43" s="74"/>
      <c r="I43" s="38"/>
      <c r="J43" s="38"/>
    </row>
    <row r="44" spans="2:10" ht="20.100000000000001" customHeight="1" x14ac:dyDescent="0.25">
      <c r="B44" s="331"/>
      <c r="C44" s="332"/>
      <c r="D44" s="333"/>
      <c r="E44" s="333"/>
      <c r="F44" s="333"/>
      <c r="G44" s="334">
        <v>0</v>
      </c>
      <c r="H44" s="74"/>
      <c r="I44" s="38"/>
      <c r="J44" s="38"/>
    </row>
    <row r="45" spans="2:10" ht="20.100000000000001" customHeight="1" thickBot="1" x14ac:dyDescent="0.3">
      <c r="B45" s="335" t="s">
        <v>19</v>
      </c>
      <c r="C45" s="336"/>
      <c r="D45" s="337"/>
      <c r="E45" s="337"/>
      <c r="F45" s="337"/>
      <c r="G45" s="338">
        <v>0</v>
      </c>
      <c r="H45" s="74"/>
      <c r="I45" s="38"/>
      <c r="J45" s="38"/>
    </row>
    <row r="46" spans="2:10" ht="20.100000000000001" customHeight="1" x14ac:dyDescent="0.25">
      <c r="B46" s="61"/>
      <c r="C46" s="61"/>
      <c r="D46" s="82"/>
      <c r="E46" s="82" t="s">
        <v>19</v>
      </c>
      <c r="F46" s="66" t="s">
        <v>59</v>
      </c>
      <c r="G46" s="95">
        <f>SUM(G42:G45)</f>
        <v>0</v>
      </c>
      <c r="H46" s="75"/>
      <c r="I46" s="38"/>
      <c r="J46" s="38"/>
    </row>
    <row r="47" spans="2:10" ht="20.100000000000001" customHeight="1" x14ac:dyDescent="0.25">
      <c r="B47" s="28"/>
      <c r="C47" s="28"/>
      <c r="D47" s="30"/>
      <c r="E47" s="30"/>
      <c r="F47" s="30"/>
      <c r="G47" s="97"/>
      <c r="H47" s="30"/>
    </row>
    <row r="48" spans="2:10" ht="20.100000000000001" customHeight="1" x14ac:dyDescent="0.25">
      <c r="B48" s="61"/>
      <c r="C48" s="61" t="s">
        <v>19</v>
      </c>
      <c r="D48" s="30"/>
      <c r="E48" s="775" t="s">
        <v>60</v>
      </c>
      <c r="F48" s="789"/>
      <c r="G48" s="98">
        <f>G17+G27+G39+G46</f>
        <v>0</v>
      </c>
      <c r="H48" s="75"/>
      <c r="I48" s="38"/>
      <c r="J48" s="38"/>
    </row>
    <row r="49" spans="2:10" ht="20.100000000000001" customHeight="1" x14ac:dyDescent="0.25">
      <c r="B49" s="33" t="s">
        <v>61</v>
      </c>
      <c r="C49" s="339">
        <v>0</v>
      </c>
      <c r="D49" s="30"/>
      <c r="E49" s="775" t="s">
        <v>115</v>
      </c>
      <c r="F49" s="789"/>
      <c r="G49" s="98">
        <f>G48*C49/100</f>
        <v>0</v>
      </c>
      <c r="H49" s="75"/>
    </row>
    <row r="50" spans="2:10" ht="20.100000000000001" customHeight="1" x14ac:dyDescent="0.25">
      <c r="B50" s="28"/>
      <c r="C50" s="28"/>
      <c r="D50" s="30"/>
      <c r="E50" s="775" t="s">
        <v>62</v>
      </c>
      <c r="F50" s="789"/>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89"/>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89"/>
      <c r="G54" s="78">
        <f>IF(G48&gt;0,+G48/$G$7,0)</f>
        <v>0</v>
      </c>
      <c r="H54" s="79" t="s">
        <v>117</v>
      </c>
      <c r="I54" s="80" t="str">
        <f>G8</f>
        <v>UNIT</v>
      </c>
      <c r="J54" s="38"/>
    </row>
    <row r="55" spans="2:10" ht="20.100000000000001" customHeight="1" x14ac:dyDescent="0.25">
      <c r="E55" s="775" t="s">
        <v>116</v>
      </c>
      <c r="F55" s="789"/>
      <c r="G55" s="78">
        <f>IF(G49&gt;0,G50/$G$7,0)</f>
        <v>0</v>
      </c>
      <c r="H55" s="79" t="s">
        <v>117</v>
      </c>
      <c r="I55" s="81" t="str">
        <f>G8</f>
        <v>UNIT</v>
      </c>
      <c r="J55" s="38"/>
    </row>
    <row r="56" spans="2:10" s="86" customFormat="1" ht="36.75" customHeight="1" x14ac:dyDescent="0.2">
      <c r="B56" s="85"/>
      <c r="E56" s="777" t="s">
        <v>118</v>
      </c>
      <c r="F56" s="790"/>
      <c r="G56" s="89">
        <f>IF(G52&gt;0,(G52/$G$7),0)</f>
        <v>0</v>
      </c>
      <c r="H56" s="87" t="s">
        <v>117</v>
      </c>
      <c r="I56" s="88" t="str">
        <f>G8</f>
        <v>UNIT</v>
      </c>
      <c r="J56" s="85"/>
    </row>
    <row r="57" spans="2:10" ht="20.100000000000001" customHeight="1" x14ac:dyDescent="0.25">
      <c r="G57" s="69"/>
      <c r="H57" s="69"/>
    </row>
    <row r="64" spans="2:10" ht="20.100000000000001" hidden="1" customHeight="1" x14ac:dyDescent="0.25"/>
    <row r="65" spans="4:4" ht="20.100000000000001" hidden="1" customHeight="1" x14ac:dyDescent="0.25"/>
    <row r="66" spans="4:4" ht="20.100000000000001" hidden="1" customHeight="1" x14ac:dyDescent="0.25"/>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t="str">
        <f>'LABOR COSTS'!F80</f>
        <v xml:space="preserve"> </v>
      </c>
    </row>
    <row r="80" spans="4:4"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c r="D83" s="289"/>
    </row>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password="C9E0" sheet="1" objects="1" scenarios="1"/>
  <mergeCells count="32">
    <mergeCell ref="E55:F55"/>
    <mergeCell ref="E56:F56"/>
    <mergeCell ref="B38:C38"/>
    <mergeCell ref="E48:F48"/>
    <mergeCell ref="E49:F49"/>
    <mergeCell ref="E50:F50"/>
    <mergeCell ref="E52:F52"/>
    <mergeCell ref="E54:F54"/>
    <mergeCell ref="B37:C37"/>
    <mergeCell ref="B24:C24"/>
    <mergeCell ref="B25:C25"/>
    <mergeCell ref="B26:C26"/>
    <mergeCell ref="B29:C30"/>
    <mergeCell ref="B32:C32"/>
    <mergeCell ref="B33:C33"/>
    <mergeCell ref="B34:C34"/>
    <mergeCell ref="B35:C35"/>
    <mergeCell ref="B36:C36"/>
    <mergeCell ref="F29:F30"/>
    <mergeCell ref="B31:C31"/>
    <mergeCell ref="B16:C16"/>
    <mergeCell ref="B19:C20"/>
    <mergeCell ref="D19:D20"/>
    <mergeCell ref="B21:C21"/>
    <mergeCell ref="B22:C22"/>
    <mergeCell ref="B23:C23"/>
    <mergeCell ref="B15:C15"/>
    <mergeCell ref="C9:G9"/>
    <mergeCell ref="B11:C11"/>
    <mergeCell ref="B12:C12"/>
    <mergeCell ref="B13:C13"/>
    <mergeCell ref="B14:C14"/>
  </mergeCells>
  <phoneticPr fontId="0" type="noConversion"/>
  <dataValidations count="2">
    <dataValidation type="list" allowBlank="1" showInputMessage="1" showErrorMessage="1" sqref="B9" xr:uid="{00000000-0002-0000-0E00-000000000000}">
      <formula1>$B$128:$B$138</formula1>
    </dataValidation>
    <dataValidation type="list" allowBlank="1" showInputMessage="1" showErrorMessage="1" sqref="B21:C26" xr:uid="{00000000-0002-0000-0E00-000001000000}">
      <formula1>$D$68:$D$83</formula1>
    </dataValidation>
  </dataValidations>
  <pageMargins left="0.25" right="0.5" top="0.33300000000000002" bottom="0.66700000000000004" header="0.5" footer="0.5"/>
  <pageSetup scale="65" orientation="portrait" horizontalDpi="36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ransitionEvaluation="1" transitionEntry="1" codeName="Sheet16">
    <pageSetUpPr fitToPage="1"/>
  </sheetPr>
  <dimension ref="B2:J136"/>
  <sheetViews>
    <sheetView defaultGridColor="0" view="pageBreakPreview" colorId="22" zoomScale="99" zoomScaleNormal="75" zoomScaleSheetLayoutView="99" workbookViewId="0">
      <selection activeCell="G5" sqref="G5:G8"/>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4.88671875" style="34" bestFit="1" customWidth="1"/>
    <col min="9" max="9" width="5.5546875" style="23" bestFit="1" customWidth="1"/>
    <col min="10" max="16384" width="9.77734375" style="23"/>
  </cols>
  <sheetData>
    <row r="2" spans="2:10" ht="20.100000000000001" customHeight="1" x14ac:dyDescent="0.35">
      <c r="B2" s="120" t="s">
        <v>127</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t="str">
        <f>'PIN 1'!D9</f>
        <v>JOB ID</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91" t="s">
        <v>199</v>
      </c>
      <c r="D9" s="792"/>
      <c r="E9" s="792"/>
      <c r="F9" s="792"/>
      <c r="G9" s="792"/>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c r="C21" s="770"/>
      <c r="D21" s="324">
        <v>0</v>
      </c>
      <c r="E21" s="318">
        <v>0</v>
      </c>
      <c r="F21" s="53">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0" ht="20.100000000000001" customHeight="1" x14ac:dyDescent="0.25">
      <c r="B33" s="771"/>
      <c r="C33" s="772"/>
      <c r="D33" s="320">
        <v>0</v>
      </c>
      <c r="E33" s="320">
        <v>0</v>
      </c>
      <c r="F33" s="321">
        <v>0</v>
      </c>
      <c r="G33" s="90">
        <f t="shared" si="1"/>
        <v>0</v>
      </c>
      <c r="H33" s="76"/>
      <c r="I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c r="J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thickBot="1" x14ac:dyDescent="0.3">
      <c r="B38" s="767"/>
      <c r="C38" s="768"/>
      <c r="D38" s="322">
        <v>0</v>
      </c>
      <c r="E38" s="322">
        <v>0</v>
      </c>
      <c r="F38" s="323">
        <v>0</v>
      </c>
      <c r="G38" s="91">
        <f t="shared" si="1"/>
        <v>0</v>
      </c>
      <c r="H38" s="76"/>
      <c r="I38" s="38"/>
      <c r="J38" s="38"/>
    </row>
    <row r="39" spans="2:10" ht="20.100000000000001" customHeight="1" x14ac:dyDescent="0.25">
      <c r="B39" s="61"/>
      <c r="C39" s="61"/>
      <c r="D39" s="82"/>
      <c r="E39" s="82" t="s">
        <v>19</v>
      </c>
      <c r="F39" s="66" t="s">
        <v>56</v>
      </c>
      <c r="G39" s="95">
        <f>SUM(G31:G38)</f>
        <v>0</v>
      </c>
      <c r="H39" s="75"/>
      <c r="I39" s="38"/>
      <c r="J39" s="38"/>
    </row>
    <row r="40" spans="2:10" ht="20.100000000000001" customHeight="1" x14ac:dyDescent="0.25">
      <c r="B40" s="27" t="s">
        <v>19</v>
      </c>
      <c r="C40" s="27"/>
      <c r="D40" s="26"/>
      <c r="E40" s="26"/>
      <c r="F40" s="26"/>
      <c r="G40" s="96"/>
      <c r="H40" s="77"/>
    </row>
    <row r="41" spans="2:10" ht="20.100000000000001" customHeight="1" thickBot="1" x14ac:dyDescent="0.3">
      <c r="B41" s="115" t="s">
        <v>57</v>
      </c>
      <c r="C41" s="116"/>
      <c r="D41" s="117"/>
      <c r="E41" s="117"/>
      <c r="F41" s="117"/>
      <c r="G41" s="118" t="s">
        <v>58</v>
      </c>
      <c r="H41" s="75"/>
      <c r="I41" s="38"/>
      <c r="J41" s="38"/>
    </row>
    <row r="42" spans="2:10" ht="20.100000000000001" customHeight="1" x14ac:dyDescent="0.25">
      <c r="B42" s="327"/>
      <c r="C42" s="328"/>
      <c r="D42" s="329"/>
      <c r="E42" s="329"/>
      <c r="F42" s="329"/>
      <c r="G42" s="330">
        <v>0</v>
      </c>
      <c r="H42" s="74"/>
      <c r="I42" s="38"/>
      <c r="J42" s="38"/>
    </row>
    <row r="43" spans="2:10" ht="20.100000000000001" customHeight="1" x14ac:dyDescent="0.25">
      <c r="B43" s="331"/>
      <c r="C43" s="332"/>
      <c r="D43" s="333"/>
      <c r="E43" s="333"/>
      <c r="F43" s="333"/>
      <c r="G43" s="334">
        <v>0</v>
      </c>
      <c r="H43" s="74"/>
      <c r="I43" s="38"/>
      <c r="J43" s="38"/>
    </row>
    <row r="44" spans="2:10" ht="20.100000000000001" customHeight="1" x14ac:dyDescent="0.25">
      <c r="B44" s="331"/>
      <c r="C44" s="332"/>
      <c r="D44" s="333"/>
      <c r="E44" s="333"/>
      <c r="F44" s="333"/>
      <c r="G44" s="334">
        <v>0</v>
      </c>
      <c r="H44" s="74"/>
      <c r="I44" s="38"/>
      <c r="J44" s="38"/>
    </row>
    <row r="45" spans="2:10" ht="20.100000000000001" customHeight="1" thickBot="1" x14ac:dyDescent="0.3">
      <c r="B45" s="335" t="s">
        <v>19</v>
      </c>
      <c r="C45" s="336"/>
      <c r="D45" s="337"/>
      <c r="E45" s="337"/>
      <c r="F45" s="337"/>
      <c r="G45" s="338">
        <v>0</v>
      </c>
      <c r="H45" s="74"/>
      <c r="I45" s="38"/>
      <c r="J45" s="38"/>
    </row>
    <row r="46" spans="2:10" ht="20.100000000000001" customHeight="1" x14ac:dyDescent="0.25">
      <c r="B46" s="61"/>
      <c r="C46" s="61"/>
      <c r="D46" s="82"/>
      <c r="E46" s="82" t="s">
        <v>19</v>
      </c>
      <c r="F46" s="66" t="s">
        <v>59</v>
      </c>
      <c r="G46" s="95">
        <f>SUM(G42:G45)</f>
        <v>0</v>
      </c>
      <c r="H46" s="75"/>
      <c r="I46" s="38"/>
      <c r="J46" s="38"/>
    </row>
    <row r="47" spans="2:10" ht="20.100000000000001" customHeight="1" x14ac:dyDescent="0.25">
      <c r="B47" s="28"/>
      <c r="C47" s="28"/>
      <c r="D47" s="30"/>
      <c r="E47" s="30"/>
      <c r="F47" s="30"/>
      <c r="G47" s="97"/>
      <c r="H47" s="30"/>
    </row>
    <row r="48" spans="2:10" ht="20.100000000000001" customHeight="1" x14ac:dyDescent="0.25">
      <c r="B48" s="61"/>
      <c r="C48" s="61" t="s">
        <v>19</v>
      </c>
      <c r="D48" s="30"/>
      <c r="E48" s="775" t="s">
        <v>60</v>
      </c>
      <c r="F48" s="789"/>
      <c r="G48" s="98">
        <f>G17+G27+G39+G46</f>
        <v>0</v>
      </c>
      <c r="H48" s="75"/>
      <c r="I48" s="38"/>
      <c r="J48" s="38"/>
    </row>
    <row r="49" spans="2:10" ht="20.100000000000001" customHeight="1" x14ac:dyDescent="0.25">
      <c r="B49" s="33" t="s">
        <v>61</v>
      </c>
      <c r="C49" s="339">
        <v>0</v>
      </c>
      <c r="D49" s="30"/>
      <c r="E49" s="775" t="s">
        <v>115</v>
      </c>
      <c r="F49" s="789"/>
      <c r="G49" s="98">
        <f>G48*C49/100</f>
        <v>0</v>
      </c>
      <c r="H49" s="75"/>
    </row>
    <row r="50" spans="2:10" ht="20.100000000000001" customHeight="1" x14ac:dyDescent="0.25">
      <c r="B50" s="28"/>
      <c r="C50" s="28"/>
      <c r="D50" s="30"/>
      <c r="E50" s="775" t="s">
        <v>62</v>
      </c>
      <c r="F50" s="789"/>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89"/>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89"/>
      <c r="G54" s="78">
        <f>IF(G48&gt;0,+G48/$G$7,0)</f>
        <v>0</v>
      </c>
      <c r="H54" s="79" t="s">
        <v>117</v>
      </c>
      <c r="I54" s="80" t="str">
        <f>G8</f>
        <v>UNIT</v>
      </c>
      <c r="J54" s="38"/>
    </row>
    <row r="55" spans="2:10" ht="20.100000000000001" customHeight="1" x14ac:dyDescent="0.25">
      <c r="E55" s="775" t="s">
        <v>116</v>
      </c>
      <c r="F55" s="789"/>
      <c r="G55" s="78">
        <f>IF(G49&gt;0,G50/$G$7,0)</f>
        <v>0</v>
      </c>
      <c r="H55" s="79" t="s">
        <v>117</v>
      </c>
      <c r="I55" s="81" t="str">
        <f>G8</f>
        <v>UNIT</v>
      </c>
      <c r="J55" s="38"/>
    </row>
    <row r="56" spans="2:10" s="86" customFormat="1" ht="36.75" customHeight="1" x14ac:dyDescent="0.2">
      <c r="B56" s="85"/>
      <c r="E56" s="777" t="s">
        <v>118</v>
      </c>
      <c r="F56" s="790"/>
      <c r="G56" s="89">
        <f>IF(G52&gt;0,(G52/$G$7),0)</f>
        <v>0</v>
      </c>
      <c r="H56" s="87" t="s">
        <v>117</v>
      </c>
      <c r="I56" s="88" t="str">
        <f>G8</f>
        <v>UNIT</v>
      </c>
      <c r="J56" s="85"/>
    </row>
    <row r="57" spans="2:10" ht="20.100000000000001" customHeight="1" x14ac:dyDescent="0.25">
      <c r="G57" s="69"/>
      <c r="H57" s="69"/>
    </row>
    <row r="64" spans="2:10" ht="20.100000000000001" hidden="1" customHeight="1" x14ac:dyDescent="0.25"/>
    <row r="65" spans="4:4" ht="20.100000000000001" hidden="1" customHeight="1" x14ac:dyDescent="0.25"/>
    <row r="66" spans="4:4" ht="20.100000000000001" hidden="1" customHeight="1" x14ac:dyDescent="0.25"/>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t="str">
        <f>'LABOR COSTS'!F80</f>
        <v xml:space="preserve"> </v>
      </c>
    </row>
    <row r="80" spans="4:4"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c r="D83" s="289"/>
    </row>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password="C9E0" sheet="1" objects="1" scenarios="1"/>
  <mergeCells count="32">
    <mergeCell ref="B11:C11"/>
    <mergeCell ref="B19:C20"/>
    <mergeCell ref="D19:D20"/>
    <mergeCell ref="B29:C30"/>
    <mergeCell ref="F29:F30"/>
    <mergeCell ref="B13:C13"/>
    <mergeCell ref="B14:C14"/>
    <mergeCell ref="B15:C15"/>
    <mergeCell ref="B16:C16"/>
    <mergeCell ref="E55:F55"/>
    <mergeCell ref="E56:F56"/>
    <mergeCell ref="E54:F54"/>
    <mergeCell ref="C9:G9"/>
    <mergeCell ref="B21:C21"/>
    <mergeCell ref="B22:C22"/>
    <mergeCell ref="B23:C23"/>
    <mergeCell ref="B24:C24"/>
    <mergeCell ref="E49:F49"/>
    <mergeCell ref="B12:C12"/>
    <mergeCell ref="B34:C34"/>
    <mergeCell ref="E50:F50"/>
    <mergeCell ref="B35:C35"/>
    <mergeCell ref="B36:C36"/>
    <mergeCell ref="B37:C37"/>
    <mergeCell ref="B38:C38"/>
    <mergeCell ref="E52:F52"/>
    <mergeCell ref="B25:C25"/>
    <mergeCell ref="B26:C26"/>
    <mergeCell ref="B31:C31"/>
    <mergeCell ref="B32:C32"/>
    <mergeCell ref="B33:C33"/>
    <mergeCell ref="E48:F48"/>
  </mergeCells>
  <phoneticPr fontId="0" type="noConversion"/>
  <dataValidations count="2">
    <dataValidation type="list" allowBlank="1" showInputMessage="1" showErrorMessage="1" sqref="B9" xr:uid="{00000000-0002-0000-0F00-000000000000}">
      <formula1>$B$128:$B$138</formula1>
    </dataValidation>
    <dataValidation type="list" allowBlank="1" showInputMessage="1" showErrorMessage="1" sqref="B21:C26" xr:uid="{00000000-0002-0000-0F00-000001000000}">
      <formula1>$D$68:$D$83</formula1>
    </dataValidation>
  </dataValidations>
  <pageMargins left="0.25" right="0.5" top="0.33300000000000002" bottom="0.66700000000000004" header="0.5" footer="0.5"/>
  <pageSetup scale="65" orientation="portrait" horizontalDpi="36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codeName="Sheet17">
    <pageSetUpPr fitToPage="1"/>
  </sheetPr>
  <dimension ref="B2:J136"/>
  <sheetViews>
    <sheetView showRowColHeaders="0" defaultGridColor="0" view="pageBreakPreview" colorId="22" zoomScale="95" zoomScaleNormal="75" zoomScaleSheetLayoutView="95" workbookViewId="0">
      <selection activeCell="G5" sqref="G5:G8"/>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4.88671875" style="34" bestFit="1" customWidth="1"/>
    <col min="9" max="9" width="5.5546875" style="23" bestFit="1" customWidth="1"/>
    <col min="10" max="16384" width="9.77734375" style="23"/>
  </cols>
  <sheetData>
    <row r="2" spans="2:10" ht="20.100000000000001" customHeight="1" x14ac:dyDescent="0.35">
      <c r="B2" s="120" t="s">
        <v>128</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t="str">
        <f>'PIN 1'!D9</f>
        <v>JOB ID</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91" t="s">
        <v>199</v>
      </c>
      <c r="D9" s="792"/>
      <c r="E9" s="792"/>
      <c r="F9" s="792"/>
      <c r="G9" s="792"/>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c r="C21" s="770"/>
      <c r="D21" s="324">
        <v>0</v>
      </c>
      <c r="E21" s="318">
        <v>0</v>
      </c>
      <c r="F21" s="53">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0" ht="20.100000000000001" customHeight="1" x14ac:dyDescent="0.25">
      <c r="B33" s="771"/>
      <c r="C33" s="772"/>
      <c r="D33" s="320">
        <v>0</v>
      </c>
      <c r="E33" s="320">
        <v>0</v>
      </c>
      <c r="F33" s="321">
        <v>0</v>
      </c>
      <c r="G33" s="90">
        <f t="shared" si="1"/>
        <v>0</v>
      </c>
      <c r="H33" s="76"/>
      <c r="I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c r="J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thickBot="1" x14ac:dyDescent="0.3">
      <c r="B38" s="767"/>
      <c r="C38" s="768"/>
      <c r="D38" s="322">
        <v>0</v>
      </c>
      <c r="E38" s="322">
        <v>0</v>
      </c>
      <c r="F38" s="323">
        <v>0</v>
      </c>
      <c r="G38" s="91">
        <f t="shared" si="1"/>
        <v>0</v>
      </c>
      <c r="H38" s="76"/>
      <c r="I38" s="38"/>
      <c r="J38" s="38"/>
    </row>
    <row r="39" spans="2:10" ht="20.100000000000001" customHeight="1" x14ac:dyDescent="0.25">
      <c r="B39" s="61"/>
      <c r="C39" s="61"/>
      <c r="D39" s="82"/>
      <c r="E39" s="82" t="s">
        <v>19</v>
      </c>
      <c r="F39" s="66" t="s">
        <v>56</v>
      </c>
      <c r="G39" s="95">
        <f>SUM(G31:G38)</f>
        <v>0</v>
      </c>
      <c r="H39" s="75"/>
      <c r="I39" s="38"/>
      <c r="J39" s="38"/>
    </row>
    <row r="40" spans="2:10" ht="20.100000000000001" customHeight="1" x14ac:dyDescent="0.25">
      <c r="B40" s="27" t="s">
        <v>19</v>
      </c>
      <c r="C40" s="27"/>
      <c r="D40" s="26"/>
      <c r="E40" s="26"/>
      <c r="F40" s="26"/>
      <c r="G40" s="96"/>
      <c r="H40" s="77"/>
    </row>
    <row r="41" spans="2:10" ht="20.100000000000001" customHeight="1" thickBot="1" x14ac:dyDescent="0.3">
      <c r="B41" s="115" t="s">
        <v>57</v>
      </c>
      <c r="C41" s="116"/>
      <c r="D41" s="117"/>
      <c r="E41" s="117"/>
      <c r="F41" s="117"/>
      <c r="G41" s="118" t="s">
        <v>58</v>
      </c>
      <c r="H41" s="75"/>
      <c r="I41" s="38"/>
      <c r="J41" s="38"/>
    </row>
    <row r="42" spans="2:10" ht="20.100000000000001" customHeight="1" x14ac:dyDescent="0.25">
      <c r="B42" s="327"/>
      <c r="C42" s="328"/>
      <c r="D42" s="329"/>
      <c r="E42" s="329"/>
      <c r="F42" s="329"/>
      <c r="G42" s="330">
        <v>0</v>
      </c>
      <c r="H42" s="74"/>
      <c r="I42" s="38"/>
      <c r="J42" s="38"/>
    </row>
    <row r="43" spans="2:10" ht="20.100000000000001" customHeight="1" x14ac:dyDescent="0.25">
      <c r="B43" s="331"/>
      <c r="C43" s="332"/>
      <c r="D43" s="333"/>
      <c r="E43" s="333"/>
      <c r="F43" s="333"/>
      <c r="G43" s="334">
        <v>0</v>
      </c>
      <c r="H43" s="74"/>
      <c r="I43" s="38"/>
      <c r="J43" s="38"/>
    </row>
    <row r="44" spans="2:10" ht="20.100000000000001" customHeight="1" x14ac:dyDescent="0.25">
      <c r="B44" s="331"/>
      <c r="C44" s="332"/>
      <c r="D44" s="333"/>
      <c r="E44" s="333"/>
      <c r="F44" s="333"/>
      <c r="G44" s="334">
        <v>0</v>
      </c>
      <c r="H44" s="74"/>
      <c r="I44" s="38"/>
      <c r="J44" s="38"/>
    </row>
    <row r="45" spans="2:10" ht="20.100000000000001" customHeight="1" thickBot="1" x14ac:dyDescent="0.3">
      <c r="B45" s="335" t="s">
        <v>19</v>
      </c>
      <c r="C45" s="336"/>
      <c r="D45" s="337"/>
      <c r="E45" s="337"/>
      <c r="F45" s="337"/>
      <c r="G45" s="338">
        <v>0</v>
      </c>
      <c r="H45" s="74"/>
      <c r="I45" s="38"/>
      <c r="J45" s="38"/>
    </row>
    <row r="46" spans="2:10" ht="20.100000000000001" customHeight="1" x14ac:dyDescent="0.25">
      <c r="B46" s="61"/>
      <c r="C46" s="61"/>
      <c r="D46" s="82"/>
      <c r="E46" s="82" t="s">
        <v>19</v>
      </c>
      <c r="F46" s="66" t="s">
        <v>59</v>
      </c>
      <c r="G46" s="95">
        <f>SUM(G42:G45)</f>
        <v>0</v>
      </c>
      <c r="H46" s="75"/>
      <c r="I46" s="38"/>
      <c r="J46" s="38"/>
    </row>
    <row r="47" spans="2:10" ht="20.100000000000001" customHeight="1" x14ac:dyDescent="0.25">
      <c r="B47" s="28"/>
      <c r="C47" s="28"/>
      <c r="D47" s="30"/>
      <c r="E47" s="30"/>
      <c r="F47" s="30"/>
      <c r="G47" s="97"/>
      <c r="H47" s="30"/>
    </row>
    <row r="48" spans="2:10" ht="20.100000000000001" customHeight="1" x14ac:dyDescent="0.25">
      <c r="B48" s="61"/>
      <c r="C48" s="61" t="s">
        <v>19</v>
      </c>
      <c r="D48" s="30"/>
      <c r="E48" s="775" t="s">
        <v>60</v>
      </c>
      <c r="F48" s="789"/>
      <c r="G48" s="98">
        <f>G17+G27+G39+G46</f>
        <v>0</v>
      </c>
      <c r="H48" s="75"/>
      <c r="I48" s="38"/>
      <c r="J48" s="38"/>
    </row>
    <row r="49" spans="2:10" ht="20.100000000000001" customHeight="1" x14ac:dyDescent="0.25">
      <c r="B49" s="33" t="s">
        <v>61</v>
      </c>
      <c r="C49" s="339">
        <v>0</v>
      </c>
      <c r="D49" s="30"/>
      <c r="E49" s="775" t="s">
        <v>115</v>
      </c>
      <c r="F49" s="789"/>
      <c r="G49" s="98">
        <f>G48*C49/100</f>
        <v>0</v>
      </c>
      <c r="H49" s="75"/>
    </row>
    <row r="50" spans="2:10" ht="20.100000000000001" customHeight="1" x14ac:dyDescent="0.25">
      <c r="B50" s="28"/>
      <c r="C50" s="28"/>
      <c r="D50" s="30"/>
      <c r="E50" s="775" t="s">
        <v>62</v>
      </c>
      <c r="F50" s="789"/>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89"/>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89"/>
      <c r="G54" s="78">
        <f>IF(G48&gt;0,+G48/$G$7,0)</f>
        <v>0</v>
      </c>
      <c r="H54" s="79" t="s">
        <v>117</v>
      </c>
      <c r="I54" s="80" t="str">
        <f>G8</f>
        <v>UNIT</v>
      </c>
      <c r="J54" s="38"/>
    </row>
    <row r="55" spans="2:10" ht="20.100000000000001" customHeight="1" x14ac:dyDescent="0.25">
      <c r="E55" s="775" t="s">
        <v>116</v>
      </c>
      <c r="F55" s="789"/>
      <c r="G55" s="78">
        <f>IF(G49&gt;0,G50/$G$7,0)</f>
        <v>0</v>
      </c>
      <c r="H55" s="79" t="s">
        <v>117</v>
      </c>
      <c r="I55" s="81" t="str">
        <f>G8</f>
        <v>UNIT</v>
      </c>
      <c r="J55" s="38"/>
    </row>
    <row r="56" spans="2:10" s="86" customFormat="1" ht="36.75" customHeight="1" x14ac:dyDescent="0.2">
      <c r="B56" s="85"/>
      <c r="E56" s="777" t="s">
        <v>118</v>
      </c>
      <c r="F56" s="790"/>
      <c r="G56" s="89">
        <f>IF(G52&gt;0,(G52/$G$7),0)</f>
        <v>0</v>
      </c>
      <c r="H56" s="87" t="s">
        <v>117</v>
      </c>
      <c r="I56" s="88" t="str">
        <f>G8</f>
        <v>UNIT</v>
      </c>
      <c r="J56" s="85"/>
    </row>
    <row r="57" spans="2:10" ht="20.100000000000001" customHeight="1" x14ac:dyDescent="0.25">
      <c r="G57" s="69"/>
      <c r="H57" s="69"/>
    </row>
    <row r="64" spans="2:10" ht="20.100000000000001" hidden="1" customHeight="1" x14ac:dyDescent="0.25"/>
    <row r="65" spans="4:4" ht="20.100000000000001" hidden="1" customHeight="1" x14ac:dyDescent="0.25"/>
    <row r="66" spans="4:4" ht="20.100000000000001" hidden="1" customHeight="1" x14ac:dyDescent="0.25">
      <c r="D66" s="289"/>
    </row>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row>
    <row r="80" spans="4:4"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password="C9E0" sheet="1" objects="1" scenarios="1"/>
  <mergeCells count="32">
    <mergeCell ref="B11:C11"/>
    <mergeCell ref="B19:C20"/>
    <mergeCell ref="D19:D20"/>
    <mergeCell ref="B29:C30"/>
    <mergeCell ref="F29:F30"/>
    <mergeCell ref="B13:C13"/>
    <mergeCell ref="B14:C14"/>
    <mergeCell ref="B15:C15"/>
    <mergeCell ref="B16:C16"/>
    <mergeCell ref="E55:F55"/>
    <mergeCell ref="E56:F56"/>
    <mergeCell ref="E54:F54"/>
    <mergeCell ref="C9:G9"/>
    <mergeCell ref="B21:C21"/>
    <mergeCell ref="B22:C22"/>
    <mergeCell ref="B23:C23"/>
    <mergeCell ref="B24:C24"/>
    <mergeCell ref="E49:F49"/>
    <mergeCell ref="B12:C12"/>
    <mergeCell ref="B34:C34"/>
    <mergeCell ref="E50:F50"/>
    <mergeCell ref="B35:C35"/>
    <mergeCell ref="B36:C36"/>
    <mergeCell ref="B37:C37"/>
    <mergeCell ref="B38:C38"/>
    <mergeCell ref="E52:F52"/>
    <mergeCell ref="B25:C25"/>
    <mergeCell ref="B26:C26"/>
    <mergeCell ref="B31:C31"/>
    <mergeCell ref="B32:C32"/>
    <mergeCell ref="B33:C33"/>
    <mergeCell ref="E48:F48"/>
  </mergeCells>
  <phoneticPr fontId="0" type="noConversion"/>
  <dataValidations count="2">
    <dataValidation type="list" allowBlank="1" showInputMessage="1" showErrorMessage="1" sqref="B9" xr:uid="{00000000-0002-0000-1000-000000000000}">
      <formula1>$B$128:$B$138</formula1>
    </dataValidation>
    <dataValidation type="list" allowBlank="1" showInputMessage="1" showErrorMessage="1" sqref="B21:C26" xr:uid="{00000000-0002-0000-1000-000001000000}">
      <formula1>$D$68:$D$82</formula1>
    </dataValidation>
  </dataValidations>
  <pageMargins left="0.25" right="0.5" top="0.33300000000000002" bottom="0.66700000000000004" header="0.5" footer="0.5"/>
  <pageSetup scale="65" orientation="portrait" horizontalDpi="36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codeName="Sheet18">
    <pageSetUpPr fitToPage="1"/>
  </sheetPr>
  <dimension ref="B2:P136"/>
  <sheetViews>
    <sheetView showRowColHeaders="0" defaultGridColor="0" view="pageBreakPreview" topLeftCell="D1" colorId="22" zoomScale="102" zoomScaleNormal="75" zoomScaleSheetLayoutView="102" workbookViewId="0">
      <selection activeCell="G5" sqref="G5:G8"/>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4.88671875" style="34" bestFit="1" customWidth="1"/>
    <col min="9" max="9" width="5.5546875" style="23" bestFit="1" customWidth="1"/>
    <col min="10" max="15" width="9.77734375" style="23"/>
    <col min="16" max="16" width="10.109375" style="23" bestFit="1" customWidth="1"/>
    <col min="17" max="16384" width="9.77734375" style="23"/>
  </cols>
  <sheetData>
    <row r="2" spans="2:10" ht="20.100000000000001" customHeight="1" x14ac:dyDescent="0.35">
      <c r="B2" s="120" t="s">
        <v>129</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t="str">
        <f>'PIN 1'!D9</f>
        <v>JOB ID</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91" t="s">
        <v>199</v>
      </c>
      <c r="D9" s="792"/>
      <c r="E9" s="792"/>
      <c r="F9" s="792"/>
      <c r="G9" s="792"/>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c r="C21" s="770"/>
      <c r="D21" s="324">
        <v>0</v>
      </c>
      <c r="E21" s="318">
        <v>0</v>
      </c>
      <c r="F21" s="53">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6" ht="20.100000000000001" customHeight="1" x14ac:dyDescent="0.25">
      <c r="B33" s="771"/>
      <c r="C33" s="772"/>
      <c r="D33" s="320">
        <v>0</v>
      </c>
      <c r="E33" s="320">
        <v>0</v>
      </c>
      <c r="F33" s="321">
        <v>0</v>
      </c>
      <c r="G33" s="90">
        <f t="shared" si="1"/>
        <v>0</v>
      </c>
      <c r="H33" s="76"/>
      <c r="I33" s="38"/>
    </row>
    <row r="34" spans="2:16" ht="20.100000000000001" customHeight="1" x14ac:dyDescent="0.25">
      <c r="B34" s="771"/>
      <c r="C34" s="772"/>
      <c r="D34" s="320">
        <v>0</v>
      </c>
      <c r="E34" s="320">
        <v>0</v>
      </c>
      <c r="F34" s="321">
        <v>0</v>
      </c>
      <c r="G34" s="90">
        <f t="shared" si="1"/>
        <v>0</v>
      </c>
      <c r="H34" s="76"/>
      <c r="I34" s="38"/>
      <c r="J34" s="38"/>
    </row>
    <row r="35" spans="2:16" ht="20.100000000000001" customHeight="1" x14ac:dyDescent="0.25">
      <c r="B35" s="771"/>
      <c r="C35" s="772"/>
      <c r="D35" s="320">
        <v>0</v>
      </c>
      <c r="E35" s="320">
        <v>0</v>
      </c>
      <c r="F35" s="321">
        <v>0</v>
      </c>
      <c r="G35" s="90">
        <f t="shared" si="1"/>
        <v>0</v>
      </c>
      <c r="H35" s="76"/>
      <c r="I35" s="38"/>
      <c r="J35" s="38"/>
    </row>
    <row r="36" spans="2:16" ht="20.100000000000001" customHeight="1" x14ac:dyDescent="0.25">
      <c r="B36" s="771"/>
      <c r="C36" s="772"/>
      <c r="D36" s="320">
        <v>0</v>
      </c>
      <c r="E36" s="320">
        <v>0</v>
      </c>
      <c r="F36" s="321">
        <v>0</v>
      </c>
      <c r="G36" s="90">
        <f t="shared" si="1"/>
        <v>0</v>
      </c>
      <c r="H36" s="76"/>
      <c r="I36" s="38"/>
      <c r="J36" s="38"/>
    </row>
    <row r="37" spans="2:16" ht="20.100000000000001" customHeight="1" x14ac:dyDescent="0.25">
      <c r="B37" s="771"/>
      <c r="C37" s="772"/>
      <c r="D37" s="320">
        <v>0</v>
      </c>
      <c r="E37" s="320">
        <v>0</v>
      </c>
      <c r="F37" s="321">
        <v>0</v>
      </c>
      <c r="G37" s="90">
        <f t="shared" si="1"/>
        <v>0</v>
      </c>
      <c r="H37" s="76"/>
      <c r="I37" s="38"/>
      <c r="J37" s="38"/>
    </row>
    <row r="38" spans="2:16" ht="20.100000000000001" customHeight="1" thickBot="1" x14ac:dyDescent="0.3">
      <c r="B38" s="767"/>
      <c r="C38" s="768"/>
      <c r="D38" s="322">
        <v>0</v>
      </c>
      <c r="E38" s="322">
        <v>0</v>
      </c>
      <c r="F38" s="323">
        <v>0</v>
      </c>
      <c r="G38" s="91">
        <f t="shared" si="1"/>
        <v>0</v>
      </c>
      <c r="H38" s="76"/>
      <c r="I38" s="38"/>
      <c r="J38" s="38"/>
    </row>
    <row r="39" spans="2:16" ht="20.100000000000001" customHeight="1" x14ac:dyDescent="0.25">
      <c r="B39" s="61"/>
      <c r="C39" s="61"/>
      <c r="D39" s="82"/>
      <c r="E39" s="82" t="s">
        <v>19</v>
      </c>
      <c r="F39" s="66" t="s">
        <v>56</v>
      </c>
      <c r="G39" s="95">
        <f>SUM(G31:G38)</f>
        <v>0</v>
      </c>
      <c r="H39" s="75"/>
      <c r="I39" s="38"/>
      <c r="J39" s="38"/>
    </row>
    <row r="40" spans="2:16" ht="20.100000000000001" customHeight="1" x14ac:dyDescent="0.25">
      <c r="B40" s="27" t="s">
        <v>19</v>
      </c>
      <c r="C40" s="27"/>
      <c r="D40" s="26"/>
      <c r="E40" s="26"/>
      <c r="F40" s="26"/>
      <c r="G40" s="96"/>
      <c r="H40" s="77"/>
    </row>
    <row r="41" spans="2:16" ht="20.100000000000001" customHeight="1" thickBot="1" x14ac:dyDescent="0.3">
      <c r="B41" s="115" t="s">
        <v>57</v>
      </c>
      <c r="C41" s="116"/>
      <c r="D41" s="117"/>
      <c r="E41" s="117"/>
      <c r="F41" s="117"/>
      <c r="G41" s="118" t="s">
        <v>58</v>
      </c>
      <c r="H41" s="75"/>
      <c r="I41" s="38"/>
      <c r="J41" s="38"/>
    </row>
    <row r="42" spans="2:16" ht="20.100000000000001" customHeight="1" x14ac:dyDescent="0.25">
      <c r="B42" s="327"/>
      <c r="C42" s="328"/>
      <c r="D42" s="329"/>
      <c r="E42" s="329"/>
      <c r="F42" s="329"/>
      <c r="G42" s="330">
        <v>0</v>
      </c>
      <c r="H42" s="74"/>
      <c r="I42" s="38"/>
      <c r="J42" s="38"/>
    </row>
    <row r="43" spans="2:16" ht="20.100000000000001" customHeight="1" x14ac:dyDescent="0.25">
      <c r="B43" s="331"/>
      <c r="C43" s="332"/>
      <c r="D43" s="333"/>
      <c r="E43" s="333"/>
      <c r="F43" s="333"/>
      <c r="G43" s="334">
        <v>0</v>
      </c>
      <c r="H43" s="74"/>
      <c r="I43" s="38"/>
      <c r="J43" s="38"/>
    </row>
    <row r="44" spans="2:16" ht="20.100000000000001" customHeight="1" x14ac:dyDescent="0.25">
      <c r="B44" s="331"/>
      <c r="C44" s="332"/>
      <c r="D44" s="333"/>
      <c r="E44" s="333"/>
      <c r="F44" s="333"/>
      <c r="G44" s="334">
        <v>0</v>
      </c>
      <c r="H44" s="74"/>
      <c r="I44" s="38"/>
      <c r="J44" s="38"/>
    </row>
    <row r="45" spans="2:16" ht="20.100000000000001" customHeight="1" thickBot="1" x14ac:dyDescent="0.3">
      <c r="B45" s="335" t="s">
        <v>19</v>
      </c>
      <c r="C45" s="336"/>
      <c r="D45" s="337"/>
      <c r="E45" s="337"/>
      <c r="F45" s="337"/>
      <c r="G45" s="338">
        <v>0</v>
      </c>
      <c r="H45" s="74"/>
      <c r="I45" s="38"/>
      <c r="J45" s="38"/>
      <c r="P45" s="23">
        <v>6304201700</v>
      </c>
    </row>
    <row r="46" spans="2:16" ht="20.100000000000001" customHeight="1" x14ac:dyDescent="0.25">
      <c r="B46" s="61"/>
      <c r="C46" s="61"/>
      <c r="D46" s="82"/>
      <c r="E46" s="82" t="s">
        <v>19</v>
      </c>
      <c r="F46" s="66" t="s">
        <v>59</v>
      </c>
      <c r="G46" s="95">
        <f>SUM(G42:G45)</f>
        <v>0</v>
      </c>
      <c r="H46" s="75"/>
      <c r="I46" s="38"/>
      <c r="J46" s="38"/>
    </row>
    <row r="47" spans="2:16" ht="20.100000000000001" customHeight="1" x14ac:dyDescent="0.25">
      <c r="B47" s="28"/>
      <c r="C47" s="28"/>
      <c r="D47" s="30"/>
      <c r="E47" s="30"/>
      <c r="F47" s="30"/>
      <c r="G47" s="97"/>
      <c r="H47" s="30"/>
    </row>
    <row r="48" spans="2:16" ht="20.100000000000001" customHeight="1" x14ac:dyDescent="0.25">
      <c r="B48" s="61"/>
      <c r="C48" s="61" t="s">
        <v>19</v>
      </c>
      <c r="D48" s="30"/>
      <c r="E48" s="775" t="s">
        <v>60</v>
      </c>
      <c r="F48" s="789"/>
      <c r="G48" s="98">
        <f>G17+G27+G39+G46</f>
        <v>0</v>
      </c>
      <c r="H48" s="75"/>
      <c r="I48" s="38"/>
      <c r="J48" s="38"/>
    </row>
    <row r="49" spans="2:10" ht="20.100000000000001" customHeight="1" x14ac:dyDescent="0.25">
      <c r="B49" s="33" t="s">
        <v>61</v>
      </c>
      <c r="C49" s="339">
        <v>0</v>
      </c>
      <c r="D49" s="30"/>
      <c r="E49" s="775" t="s">
        <v>115</v>
      </c>
      <c r="F49" s="789"/>
      <c r="G49" s="98">
        <f>G48*C49/100</f>
        <v>0</v>
      </c>
      <c r="H49" s="75"/>
    </row>
    <row r="50" spans="2:10" ht="20.100000000000001" customHeight="1" x14ac:dyDescent="0.25">
      <c r="B50" s="28"/>
      <c r="C50" s="28"/>
      <c r="D50" s="30"/>
      <c r="E50" s="775" t="s">
        <v>62</v>
      </c>
      <c r="F50" s="789"/>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89"/>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89"/>
      <c r="G54" s="78">
        <f>IF(G48&gt;0,+G48/$G$7,0)</f>
        <v>0</v>
      </c>
      <c r="H54" s="79" t="s">
        <v>117</v>
      </c>
      <c r="I54" s="80" t="str">
        <f>G8</f>
        <v>UNIT</v>
      </c>
      <c r="J54" s="38"/>
    </row>
    <row r="55" spans="2:10" ht="20.100000000000001" customHeight="1" x14ac:dyDescent="0.25">
      <c r="E55" s="775" t="s">
        <v>116</v>
      </c>
      <c r="F55" s="789"/>
      <c r="G55" s="78">
        <f>IF(G49&gt;0,G50/$G$7,0)</f>
        <v>0</v>
      </c>
      <c r="H55" s="79" t="s">
        <v>117</v>
      </c>
      <c r="I55" s="81" t="str">
        <f>G8</f>
        <v>UNIT</v>
      </c>
      <c r="J55" s="38"/>
    </row>
    <row r="56" spans="2:10" s="86" customFormat="1" ht="36.75" customHeight="1" x14ac:dyDescent="0.2">
      <c r="B56" s="85"/>
      <c r="E56" s="777" t="s">
        <v>118</v>
      </c>
      <c r="F56" s="790"/>
      <c r="G56" s="89">
        <f>IF(G52&gt;0,(G52/$G$7),0)</f>
        <v>0</v>
      </c>
      <c r="H56" s="87" t="s">
        <v>117</v>
      </c>
      <c r="I56" s="88" t="str">
        <f>G8</f>
        <v>UNIT</v>
      </c>
      <c r="J56" s="85"/>
    </row>
    <row r="57" spans="2:10" ht="20.100000000000001" customHeight="1" x14ac:dyDescent="0.25">
      <c r="G57" s="69"/>
      <c r="H57" s="69"/>
    </row>
    <row r="64" spans="2:10" ht="20.100000000000001" hidden="1" customHeight="1" x14ac:dyDescent="0.25"/>
    <row r="65" spans="4:4" ht="20.100000000000001" hidden="1" customHeight="1" x14ac:dyDescent="0.25"/>
    <row r="66" spans="4:4" ht="20.100000000000001" hidden="1" customHeight="1" x14ac:dyDescent="0.25"/>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row>
    <row r="80" spans="4:4"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password="C9E0" sheet="1" objects="1" scenarios="1"/>
  <mergeCells count="32">
    <mergeCell ref="B11:C11"/>
    <mergeCell ref="B19:C20"/>
    <mergeCell ref="D19:D20"/>
    <mergeCell ref="B29:C30"/>
    <mergeCell ref="F29:F30"/>
    <mergeCell ref="B13:C13"/>
    <mergeCell ref="B14:C14"/>
    <mergeCell ref="B15:C15"/>
    <mergeCell ref="B16:C16"/>
    <mergeCell ref="E55:F55"/>
    <mergeCell ref="E56:F56"/>
    <mergeCell ref="E54:F54"/>
    <mergeCell ref="C9:G9"/>
    <mergeCell ref="B21:C21"/>
    <mergeCell ref="B22:C22"/>
    <mergeCell ref="B23:C23"/>
    <mergeCell ref="B24:C24"/>
    <mergeCell ref="E49:F49"/>
    <mergeCell ref="B12:C12"/>
    <mergeCell ref="B34:C34"/>
    <mergeCell ref="E50:F50"/>
    <mergeCell ref="B35:C35"/>
    <mergeCell ref="B36:C36"/>
    <mergeCell ref="B37:C37"/>
    <mergeCell ref="B38:C38"/>
    <mergeCell ref="E52:F52"/>
    <mergeCell ref="B25:C25"/>
    <mergeCell ref="B26:C26"/>
    <mergeCell ref="B31:C31"/>
    <mergeCell ref="B32:C32"/>
    <mergeCell ref="B33:C33"/>
    <mergeCell ref="E48:F48"/>
  </mergeCells>
  <phoneticPr fontId="0" type="noConversion"/>
  <dataValidations count="2">
    <dataValidation type="list" allowBlank="1" showInputMessage="1" showErrorMessage="1" sqref="B9" xr:uid="{00000000-0002-0000-1100-000000000000}">
      <formula1>$B$128:$B$138</formula1>
    </dataValidation>
    <dataValidation type="list" allowBlank="1" showInputMessage="1" showErrorMessage="1" sqref="B21:C26" xr:uid="{00000000-0002-0000-1100-000001000000}">
      <formula1>$D$68:$D$82</formula1>
    </dataValidation>
  </dataValidations>
  <pageMargins left="0.25" right="0.5" top="0.33300000000000002" bottom="0.66700000000000004" header="0.5" footer="0.5"/>
  <pageSetup scale="65" orientation="portrait" horizontalDpi="36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codeName="Sheet19">
    <pageSetUpPr fitToPage="1"/>
  </sheetPr>
  <dimension ref="B2:J136"/>
  <sheetViews>
    <sheetView showRowColHeaders="0" defaultGridColor="0" view="pageBreakPreview" colorId="22" zoomScale="99" zoomScaleNormal="75" zoomScaleSheetLayoutView="99" workbookViewId="0">
      <selection activeCell="G5" sqref="G5:G8"/>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4.88671875" style="34" bestFit="1" customWidth="1"/>
    <col min="9" max="9" width="5.5546875" style="23" bestFit="1" customWidth="1"/>
    <col min="10" max="16384" width="9.77734375" style="23"/>
  </cols>
  <sheetData>
    <row r="2" spans="2:10" ht="20.100000000000001" customHeight="1" x14ac:dyDescent="0.35">
      <c r="B2" s="120" t="s">
        <v>130</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t="str">
        <f>'PIN 1'!D9</f>
        <v>JOB ID</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91" t="s">
        <v>199</v>
      </c>
      <c r="D9" s="792"/>
      <c r="E9" s="792"/>
      <c r="F9" s="792"/>
      <c r="G9" s="792"/>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c r="C21" s="770"/>
      <c r="D21" s="324">
        <v>0</v>
      </c>
      <c r="E21" s="318">
        <v>0</v>
      </c>
      <c r="F21" s="53">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0" ht="20.100000000000001" customHeight="1" x14ac:dyDescent="0.25">
      <c r="B33" s="771"/>
      <c r="C33" s="772"/>
      <c r="D33" s="320">
        <v>0</v>
      </c>
      <c r="E33" s="320">
        <v>0</v>
      </c>
      <c r="F33" s="321">
        <v>0</v>
      </c>
      <c r="G33" s="90">
        <f t="shared" si="1"/>
        <v>0</v>
      </c>
      <c r="H33" s="76"/>
      <c r="I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c r="J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thickBot="1" x14ac:dyDescent="0.3">
      <c r="B38" s="767"/>
      <c r="C38" s="768"/>
      <c r="D38" s="322">
        <v>0</v>
      </c>
      <c r="E38" s="322">
        <v>0</v>
      </c>
      <c r="F38" s="323">
        <v>0</v>
      </c>
      <c r="G38" s="91">
        <f t="shared" si="1"/>
        <v>0</v>
      </c>
      <c r="H38" s="76"/>
      <c r="I38" s="38"/>
      <c r="J38" s="38"/>
    </row>
    <row r="39" spans="2:10" ht="20.100000000000001" customHeight="1" x14ac:dyDescent="0.25">
      <c r="B39" s="61"/>
      <c r="C39" s="61"/>
      <c r="D39" s="82"/>
      <c r="E39" s="82" t="s">
        <v>19</v>
      </c>
      <c r="F39" s="66" t="s">
        <v>56</v>
      </c>
      <c r="G39" s="95">
        <f>SUM(G31:G38)</f>
        <v>0</v>
      </c>
      <c r="H39" s="75"/>
      <c r="I39" s="38"/>
      <c r="J39" s="38"/>
    </row>
    <row r="40" spans="2:10" ht="20.100000000000001" customHeight="1" x14ac:dyDescent="0.25">
      <c r="B40" s="27" t="s">
        <v>19</v>
      </c>
      <c r="C40" s="27"/>
      <c r="D40" s="26"/>
      <c r="E40" s="26"/>
      <c r="F40" s="26"/>
      <c r="G40" s="96"/>
      <c r="H40" s="77"/>
    </row>
    <row r="41" spans="2:10" ht="20.100000000000001" customHeight="1" thickBot="1" x14ac:dyDescent="0.3">
      <c r="B41" s="115" t="s">
        <v>57</v>
      </c>
      <c r="C41" s="116"/>
      <c r="D41" s="117"/>
      <c r="E41" s="117"/>
      <c r="F41" s="117"/>
      <c r="G41" s="118" t="s">
        <v>58</v>
      </c>
      <c r="H41" s="75"/>
      <c r="I41" s="38"/>
      <c r="J41" s="38"/>
    </row>
    <row r="42" spans="2:10" ht="20.100000000000001" customHeight="1" x14ac:dyDescent="0.25">
      <c r="B42" s="327"/>
      <c r="C42" s="328"/>
      <c r="D42" s="329"/>
      <c r="E42" s="329"/>
      <c r="F42" s="329"/>
      <c r="G42" s="330">
        <v>0</v>
      </c>
      <c r="H42" s="74"/>
      <c r="I42" s="38"/>
      <c r="J42" s="38"/>
    </row>
    <row r="43" spans="2:10" ht="20.100000000000001" customHeight="1" x14ac:dyDescent="0.25">
      <c r="B43" s="331"/>
      <c r="C43" s="332"/>
      <c r="D43" s="333"/>
      <c r="E43" s="333"/>
      <c r="F43" s="333"/>
      <c r="G43" s="334">
        <v>0</v>
      </c>
      <c r="H43" s="74"/>
      <c r="I43" s="38"/>
      <c r="J43" s="38"/>
    </row>
    <row r="44" spans="2:10" ht="20.100000000000001" customHeight="1" x14ac:dyDescent="0.25">
      <c r="B44" s="331"/>
      <c r="C44" s="332"/>
      <c r="D44" s="333"/>
      <c r="E44" s="333"/>
      <c r="F44" s="333"/>
      <c r="G44" s="334">
        <v>0</v>
      </c>
      <c r="H44" s="74"/>
      <c r="I44" s="38"/>
      <c r="J44" s="38"/>
    </row>
    <row r="45" spans="2:10" ht="20.100000000000001" customHeight="1" thickBot="1" x14ac:dyDescent="0.3">
      <c r="B45" s="335" t="s">
        <v>19</v>
      </c>
      <c r="C45" s="336"/>
      <c r="D45" s="337"/>
      <c r="E45" s="337"/>
      <c r="F45" s="337"/>
      <c r="G45" s="338">
        <v>0</v>
      </c>
      <c r="H45" s="74"/>
      <c r="I45" s="38"/>
      <c r="J45" s="38"/>
    </row>
    <row r="46" spans="2:10" ht="20.100000000000001" customHeight="1" x14ac:dyDescent="0.25">
      <c r="B46" s="61"/>
      <c r="C46" s="61"/>
      <c r="D46" s="82"/>
      <c r="E46" s="82" t="s">
        <v>19</v>
      </c>
      <c r="F46" s="66" t="s">
        <v>59</v>
      </c>
      <c r="G46" s="95">
        <f>SUM(G42:G45)</f>
        <v>0</v>
      </c>
      <c r="H46" s="75"/>
      <c r="I46" s="38"/>
      <c r="J46" s="38"/>
    </row>
    <row r="47" spans="2:10" ht="20.100000000000001" customHeight="1" x14ac:dyDescent="0.25">
      <c r="B47" s="28"/>
      <c r="C47" s="28"/>
      <c r="D47" s="30"/>
      <c r="E47" s="30"/>
      <c r="F47" s="30"/>
      <c r="G47" s="97"/>
      <c r="H47" s="30"/>
    </row>
    <row r="48" spans="2:10" ht="20.100000000000001" customHeight="1" x14ac:dyDescent="0.25">
      <c r="B48" s="61"/>
      <c r="C48" s="61" t="s">
        <v>19</v>
      </c>
      <c r="D48" s="30"/>
      <c r="E48" s="775" t="s">
        <v>60</v>
      </c>
      <c r="F48" s="789"/>
      <c r="G48" s="98">
        <f>G17+G27+G39+G46</f>
        <v>0</v>
      </c>
      <c r="H48" s="75"/>
      <c r="I48" s="38"/>
      <c r="J48" s="38"/>
    </row>
    <row r="49" spans="2:10" ht="20.100000000000001" customHeight="1" x14ac:dyDescent="0.25">
      <c r="B49" s="33" t="s">
        <v>61</v>
      </c>
      <c r="C49" s="339">
        <v>0</v>
      </c>
      <c r="D49" s="30"/>
      <c r="E49" s="775" t="s">
        <v>115</v>
      </c>
      <c r="F49" s="789"/>
      <c r="G49" s="98">
        <f>G48*C49/100</f>
        <v>0</v>
      </c>
      <c r="H49" s="75"/>
    </row>
    <row r="50" spans="2:10" ht="20.100000000000001" customHeight="1" x14ac:dyDescent="0.25">
      <c r="B50" s="28"/>
      <c r="C50" s="28"/>
      <c r="D50" s="30"/>
      <c r="E50" s="775" t="s">
        <v>62</v>
      </c>
      <c r="F50" s="789"/>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89"/>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89"/>
      <c r="G54" s="78">
        <f>IF(G48&gt;0,+G48/$G$7,0)</f>
        <v>0</v>
      </c>
      <c r="H54" s="79" t="s">
        <v>117</v>
      </c>
      <c r="I54" s="80" t="str">
        <f>G8</f>
        <v>UNIT</v>
      </c>
      <c r="J54" s="38"/>
    </row>
    <row r="55" spans="2:10" ht="20.100000000000001" customHeight="1" x14ac:dyDescent="0.25">
      <c r="E55" s="775" t="s">
        <v>116</v>
      </c>
      <c r="F55" s="789"/>
      <c r="G55" s="78">
        <f>IF(G49&gt;0,G50/$G$7,0)</f>
        <v>0</v>
      </c>
      <c r="H55" s="79" t="s">
        <v>117</v>
      </c>
      <c r="I55" s="81" t="str">
        <f>G8</f>
        <v>UNIT</v>
      </c>
      <c r="J55" s="38"/>
    </row>
    <row r="56" spans="2:10" s="86" customFormat="1" ht="36.75" customHeight="1" x14ac:dyDescent="0.2">
      <c r="B56" s="85"/>
      <c r="E56" s="777" t="s">
        <v>118</v>
      </c>
      <c r="F56" s="790"/>
      <c r="G56" s="89">
        <f>IF(G52&gt;0,(G52/$G$7),0)</f>
        <v>0</v>
      </c>
      <c r="H56" s="87" t="s">
        <v>117</v>
      </c>
      <c r="I56" s="88" t="str">
        <f>G8</f>
        <v>UNIT</v>
      </c>
      <c r="J56" s="85"/>
    </row>
    <row r="57" spans="2:10" ht="20.100000000000001" customHeight="1" x14ac:dyDescent="0.25">
      <c r="G57" s="69"/>
      <c r="H57" s="69"/>
    </row>
    <row r="64" spans="2:10" ht="20.100000000000001" hidden="1" customHeight="1" x14ac:dyDescent="0.25"/>
    <row r="65" spans="4:4" ht="20.100000000000001" hidden="1" customHeight="1" x14ac:dyDescent="0.25"/>
    <row r="66" spans="4:4" ht="20.100000000000001" hidden="1" customHeight="1" x14ac:dyDescent="0.25"/>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row>
    <row r="80" spans="4:4"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password="C9E0" sheet="1" objects="1" scenarios="1"/>
  <mergeCells count="32">
    <mergeCell ref="B11:C11"/>
    <mergeCell ref="B19:C20"/>
    <mergeCell ref="D19:D20"/>
    <mergeCell ref="B29:C30"/>
    <mergeCell ref="F29:F30"/>
    <mergeCell ref="B13:C13"/>
    <mergeCell ref="B14:C14"/>
    <mergeCell ref="B15:C15"/>
    <mergeCell ref="B16:C16"/>
    <mergeCell ref="E55:F55"/>
    <mergeCell ref="E56:F56"/>
    <mergeCell ref="E54:F54"/>
    <mergeCell ref="C9:G9"/>
    <mergeCell ref="B21:C21"/>
    <mergeCell ref="B22:C22"/>
    <mergeCell ref="B23:C23"/>
    <mergeCell ref="B24:C24"/>
    <mergeCell ref="E49:F49"/>
    <mergeCell ref="B12:C12"/>
    <mergeCell ref="B34:C34"/>
    <mergeCell ref="E50:F50"/>
    <mergeCell ref="B35:C35"/>
    <mergeCell ref="B36:C36"/>
    <mergeCell ref="B37:C37"/>
    <mergeCell ref="B38:C38"/>
    <mergeCell ref="E52:F52"/>
    <mergeCell ref="B25:C25"/>
    <mergeCell ref="B26:C26"/>
    <mergeCell ref="B31:C31"/>
    <mergeCell ref="B32:C32"/>
    <mergeCell ref="B33:C33"/>
    <mergeCell ref="E48:F48"/>
  </mergeCells>
  <phoneticPr fontId="0" type="noConversion"/>
  <dataValidations count="2">
    <dataValidation type="list" allowBlank="1" showInputMessage="1" showErrorMessage="1" sqref="B9" xr:uid="{00000000-0002-0000-1200-000000000000}">
      <formula1>$B$128:$B$138</formula1>
    </dataValidation>
    <dataValidation type="list" allowBlank="1" showInputMessage="1" showErrorMessage="1" sqref="B21:C26" xr:uid="{00000000-0002-0000-1200-000001000000}">
      <formula1>$D$68:$D$83</formula1>
    </dataValidation>
  </dataValidations>
  <pageMargins left="0.25" right="0.5" top="0.33300000000000002" bottom="0.66700000000000004" header="0.5" footer="0.5"/>
  <pageSetup scale="65"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23"/>
  <sheetViews>
    <sheetView zoomScaleNormal="100" zoomScaleSheetLayoutView="100" workbookViewId="0">
      <selection activeCell="C16" sqref="C16:C20"/>
    </sheetView>
  </sheetViews>
  <sheetFormatPr defaultColWidth="8.88671875" defaultRowHeight="15.75" x14ac:dyDescent="0.25"/>
  <cols>
    <col min="1" max="1" width="11.6640625" style="23" customWidth="1"/>
    <col min="2" max="2" width="39.109375" style="25" customWidth="1"/>
    <col min="3" max="3" width="53.33203125" style="23" customWidth="1"/>
    <col min="4" max="4" width="3.21875" style="23" customWidth="1"/>
    <col min="5" max="5" width="29.5546875" style="23" customWidth="1"/>
    <col min="6" max="7" width="6.77734375" style="23" customWidth="1"/>
    <col min="8" max="8" width="7.21875" style="23" customWidth="1"/>
    <col min="9" max="9" width="4" style="23" customWidth="1"/>
    <col min="10" max="16384" width="8.88671875" style="23"/>
  </cols>
  <sheetData>
    <row r="1" spans="1:9" ht="22.9" customHeight="1" thickBot="1" x14ac:dyDescent="0.3">
      <c r="A1" s="390"/>
      <c r="B1" s="405"/>
      <c r="C1" s="390"/>
      <c r="D1" s="390"/>
      <c r="E1" s="390"/>
      <c r="F1" s="390"/>
      <c r="G1" s="390"/>
      <c r="H1" s="390"/>
    </row>
    <row r="2" spans="1:9" ht="15" customHeight="1" thickTop="1" x14ac:dyDescent="0.25">
      <c r="A2" s="390"/>
      <c r="B2" s="558" t="s">
        <v>242</v>
      </c>
      <c r="C2" s="559"/>
      <c r="D2" s="408"/>
      <c r="E2" s="562" t="s">
        <v>337</v>
      </c>
      <c r="F2" s="563"/>
      <c r="G2" s="538"/>
      <c r="H2" s="407"/>
    </row>
    <row r="3" spans="1:9" ht="15" customHeight="1" thickBot="1" x14ac:dyDescent="0.3">
      <c r="A3" s="390"/>
      <c r="B3" s="556" t="s">
        <v>243</v>
      </c>
      <c r="C3" s="557"/>
      <c r="D3" s="409"/>
      <c r="E3" s="410" t="s">
        <v>334</v>
      </c>
      <c r="F3" s="409"/>
      <c r="G3" s="427"/>
      <c r="H3" s="390"/>
    </row>
    <row r="4" spans="1:9" ht="33.75" customHeight="1" thickTop="1" thickBot="1" x14ac:dyDescent="0.3">
      <c r="A4" s="390"/>
      <c r="B4" s="553" t="s">
        <v>295</v>
      </c>
      <c r="C4" s="560"/>
      <c r="E4" s="553" t="s">
        <v>328</v>
      </c>
      <c r="F4" s="554"/>
      <c r="G4" s="539"/>
      <c r="H4" s="390"/>
      <c r="I4" s="348"/>
    </row>
    <row r="5" spans="1:9" ht="18" customHeight="1" thickTop="1" x14ac:dyDescent="0.25">
      <c r="A5" s="390"/>
      <c r="B5" s="363" t="s">
        <v>101</v>
      </c>
      <c r="C5" s="362" t="s">
        <v>237</v>
      </c>
      <c r="E5" s="386" t="s">
        <v>329</v>
      </c>
      <c r="F5" s="384" t="s">
        <v>336</v>
      </c>
      <c r="G5" s="540"/>
      <c r="H5" s="390"/>
      <c r="I5" s="357"/>
    </row>
    <row r="6" spans="1:9" ht="18" customHeight="1" x14ac:dyDescent="0.25">
      <c r="A6" s="390"/>
      <c r="B6" s="364" t="s">
        <v>217</v>
      </c>
      <c r="C6" s="358" t="s">
        <v>235</v>
      </c>
      <c r="E6" s="387" t="s">
        <v>330</v>
      </c>
      <c r="F6" s="384" t="s">
        <v>336</v>
      </c>
      <c r="G6" s="540"/>
      <c r="H6" s="390"/>
      <c r="I6" s="357"/>
    </row>
    <row r="7" spans="1:9" ht="18" customHeight="1" x14ac:dyDescent="0.25">
      <c r="A7" s="390"/>
      <c r="B7" s="364" t="s">
        <v>102</v>
      </c>
      <c r="C7" s="358" t="s">
        <v>236</v>
      </c>
      <c r="E7" s="387" t="s">
        <v>331</v>
      </c>
      <c r="F7" s="384" t="s">
        <v>336</v>
      </c>
      <c r="G7" s="540"/>
      <c r="H7" s="390"/>
      <c r="I7" s="357"/>
    </row>
    <row r="8" spans="1:9" ht="18" customHeight="1" x14ac:dyDescent="0.25">
      <c r="A8" s="390"/>
      <c r="B8" s="364" t="s">
        <v>98</v>
      </c>
      <c r="C8" s="358" t="s">
        <v>238</v>
      </c>
      <c r="E8" s="387" t="s">
        <v>332</v>
      </c>
      <c r="F8" s="384" t="s">
        <v>336</v>
      </c>
      <c r="G8" s="540"/>
      <c r="H8" s="390"/>
      <c r="I8" s="357"/>
    </row>
    <row r="9" spans="1:9" ht="18" customHeight="1" thickBot="1" x14ac:dyDescent="0.3">
      <c r="A9" s="390"/>
      <c r="B9" s="364" t="s">
        <v>103</v>
      </c>
      <c r="C9" s="358" t="s">
        <v>239</v>
      </c>
      <c r="E9" s="388" t="s">
        <v>333</v>
      </c>
      <c r="F9" s="385" t="s">
        <v>336</v>
      </c>
      <c r="G9" s="540"/>
      <c r="H9" s="390"/>
      <c r="I9" s="357"/>
    </row>
    <row r="10" spans="1:9" ht="18" customHeight="1" thickTop="1" x14ac:dyDescent="0.25">
      <c r="A10" s="390"/>
      <c r="B10" s="364" t="s">
        <v>99</v>
      </c>
      <c r="C10" s="359">
        <v>1111111111</v>
      </c>
      <c r="G10" s="541"/>
      <c r="H10" s="390"/>
      <c r="I10" s="357"/>
    </row>
    <row r="11" spans="1:9" ht="18" customHeight="1" x14ac:dyDescent="0.25">
      <c r="A11" s="390"/>
      <c r="B11" s="364" t="s">
        <v>100</v>
      </c>
      <c r="C11" s="359">
        <v>1111111111</v>
      </c>
      <c r="G11" s="427"/>
      <c r="H11" s="390"/>
    </row>
    <row r="12" spans="1:9" ht="18" customHeight="1" x14ac:dyDescent="0.25">
      <c r="A12" s="390"/>
      <c r="B12" s="364" t="s">
        <v>110</v>
      </c>
      <c r="C12" s="360" t="s">
        <v>240</v>
      </c>
      <c r="G12" s="427"/>
      <c r="H12" s="390"/>
    </row>
    <row r="13" spans="1:9" ht="16.5" thickBot="1" x14ac:dyDescent="0.3">
      <c r="A13" s="390"/>
      <c r="B13" s="365" t="s">
        <v>218</v>
      </c>
      <c r="C13" s="361" t="s">
        <v>241</v>
      </c>
      <c r="G13" s="427"/>
      <c r="H13" s="390"/>
    </row>
    <row r="14" spans="1:9" ht="17.25" thickTop="1" thickBot="1" x14ac:dyDescent="0.3">
      <c r="A14" s="390"/>
      <c r="B14" s="415"/>
      <c r="C14" s="416"/>
      <c r="G14" s="427"/>
      <c r="H14" s="390"/>
    </row>
    <row r="15" spans="1:9" ht="31.5" customHeight="1" thickTop="1" thickBot="1" x14ac:dyDescent="0.3">
      <c r="A15" s="390"/>
      <c r="B15" s="553" t="s">
        <v>272</v>
      </c>
      <c r="C15" s="560"/>
      <c r="G15" s="427"/>
      <c r="H15" s="390"/>
    </row>
    <row r="16" spans="1:9" ht="16.5" thickTop="1" x14ac:dyDescent="0.25">
      <c r="A16" s="390"/>
      <c r="B16" s="366" t="s">
        <v>269</v>
      </c>
      <c r="C16" s="368" t="s">
        <v>33</v>
      </c>
      <c r="G16" s="427"/>
      <c r="H16" s="390"/>
    </row>
    <row r="17" spans="1:9" x14ac:dyDescent="0.25">
      <c r="A17" s="390"/>
      <c r="B17" s="366" t="s">
        <v>275</v>
      </c>
      <c r="C17" s="369" t="s">
        <v>35</v>
      </c>
      <c r="G17" s="427"/>
      <c r="H17" s="390" t="s">
        <v>0</v>
      </c>
    </row>
    <row r="18" spans="1:9" x14ac:dyDescent="0.25">
      <c r="A18" s="390"/>
      <c r="B18" s="366" t="s">
        <v>270</v>
      </c>
      <c r="C18" s="369" t="s">
        <v>37</v>
      </c>
      <c r="G18" s="427"/>
      <c r="H18" s="390"/>
    </row>
    <row r="19" spans="1:9" x14ac:dyDescent="0.25">
      <c r="A19" s="390"/>
      <c r="B19" s="366" t="s">
        <v>271</v>
      </c>
      <c r="C19" s="369" t="s">
        <v>34</v>
      </c>
      <c r="G19" s="427"/>
      <c r="H19" s="390"/>
    </row>
    <row r="20" spans="1:9" ht="16.5" thickBot="1" x14ac:dyDescent="0.3">
      <c r="A20" s="390"/>
      <c r="B20" s="367" t="s">
        <v>39</v>
      </c>
      <c r="C20" s="370" t="s">
        <v>308</v>
      </c>
      <c r="E20" s="44" t="s">
        <v>306</v>
      </c>
      <c r="F20" s="44"/>
      <c r="G20" s="542"/>
      <c r="H20" s="406"/>
      <c r="I20" s="44"/>
    </row>
    <row r="21" spans="1:9" ht="16.5" thickTop="1" x14ac:dyDescent="0.25">
      <c r="A21" s="412"/>
      <c r="B21" s="561" t="s">
        <v>273</v>
      </c>
      <c r="C21" s="561"/>
      <c r="E21" s="44" t="s">
        <v>307</v>
      </c>
      <c r="F21" s="44"/>
      <c r="G21" s="542"/>
      <c r="H21" s="406"/>
      <c r="I21" s="44"/>
    </row>
    <row r="22" spans="1:9" ht="16.5" thickBot="1" x14ac:dyDescent="0.3">
      <c r="A22" s="412"/>
      <c r="B22" s="377"/>
      <c r="C22" s="377"/>
      <c r="E22" s="44"/>
      <c r="F22" s="44"/>
      <c r="G22" s="425"/>
      <c r="H22" s="414"/>
      <c r="I22" s="44"/>
    </row>
    <row r="23" spans="1:9" ht="16.5" thickTop="1" x14ac:dyDescent="0.25">
      <c r="A23" s="390"/>
      <c r="B23" s="555"/>
      <c r="C23" s="555"/>
      <c r="D23" s="413"/>
      <c r="E23" s="413"/>
      <c r="F23" s="413"/>
      <c r="G23" s="413"/>
      <c r="H23" s="390"/>
    </row>
  </sheetData>
  <sheetProtection algorithmName="SHA-512" hashValue="TYE6Wlopg8kt3a1b2q1m2IlvWbSPJLrqsZxrmLaxyQuk8IvUxemQQlBmiqN7YGb7q1uHcU7OOGCzCkKD/s6NoQ==" saltValue="daMtAkBRIk6OR7urU7WXJw==" spinCount="100000" sheet="1" objects="1" scenarios="1"/>
  <mergeCells count="8">
    <mergeCell ref="E4:F4"/>
    <mergeCell ref="B23:C23"/>
    <mergeCell ref="B3:C3"/>
    <mergeCell ref="B2:C2"/>
    <mergeCell ref="B15:C15"/>
    <mergeCell ref="B21:C21"/>
    <mergeCell ref="B4:C4"/>
    <mergeCell ref="E2:F2"/>
  </mergeCells>
  <pageMargins left="0.7" right="0.7" top="0.75" bottom="0.75" header="0.3" footer="0.3"/>
  <pageSetup scale="65" orientation="landscape" r:id="rId1"/>
  <colBreaks count="1" manualBreakCount="1">
    <brk id="3" min="4" max="29"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transitionEntry="1" codeName="Sheet20">
    <pageSetUpPr fitToPage="1"/>
  </sheetPr>
  <dimension ref="B2:J136"/>
  <sheetViews>
    <sheetView showRowColHeaders="0" defaultGridColor="0" view="pageBreakPreview" colorId="22" zoomScale="112" zoomScaleNormal="75" zoomScaleSheetLayoutView="112" workbookViewId="0">
      <selection activeCell="G5" sqref="G5:G8"/>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4.88671875" style="34" bestFit="1" customWidth="1"/>
    <col min="9" max="9" width="5.5546875" style="23" bestFit="1" customWidth="1"/>
    <col min="10" max="16384" width="9.77734375" style="23"/>
  </cols>
  <sheetData>
    <row r="2" spans="2:10" ht="20.100000000000001" customHeight="1" x14ac:dyDescent="0.35">
      <c r="B2" s="120" t="s">
        <v>131</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t="str">
        <f>'PIN 1'!D9</f>
        <v>JOB ID</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91" t="s">
        <v>199</v>
      </c>
      <c r="D9" s="792"/>
      <c r="E9" s="792"/>
      <c r="F9" s="792"/>
      <c r="G9" s="792"/>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c r="C21" s="770"/>
      <c r="D21" s="324">
        <v>0</v>
      </c>
      <c r="E21" s="318">
        <v>0</v>
      </c>
      <c r="F21" s="53">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0" ht="20.100000000000001" customHeight="1" x14ac:dyDescent="0.25">
      <c r="B33" s="771"/>
      <c r="C33" s="772"/>
      <c r="D33" s="320">
        <v>0</v>
      </c>
      <c r="E33" s="320">
        <v>0</v>
      </c>
      <c r="F33" s="321">
        <v>0</v>
      </c>
      <c r="G33" s="90">
        <f t="shared" si="1"/>
        <v>0</v>
      </c>
      <c r="H33" s="76"/>
      <c r="I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c r="J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thickBot="1" x14ac:dyDescent="0.3">
      <c r="B38" s="767"/>
      <c r="C38" s="768"/>
      <c r="D38" s="322">
        <v>0</v>
      </c>
      <c r="E38" s="322">
        <v>0</v>
      </c>
      <c r="F38" s="323">
        <v>0</v>
      </c>
      <c r="G38" s="91">
        <f t="shared" si="1"/>
        <v>0</v>
      </c>
      <c r="H38" s="76"/>
      <c r="I38" s="38"/>
      <c r="J38" s="38"/>
    </row>
    <row r="39" spans="2:10" ht="20.100000000000001" customHeight="1" x14ac:dyDescent="0.25">
      <c r="B39" s="61"/>
      <c r="C39" s="61"/>
      <c r="D39" s="82"/>
      <c r="E39" s="82" t="s">
        <v>19</v>
      </c>
      <c r="F39" s="66" t="s">
        <v>56</v>
      </c>
      <c r="G39" s="95">
        <f>SUM(G31:G38)</f>
        <v>0</v>
      </c>
      <c r="H39" s="75"/>
      <c r="I39" s="38"/>
      <c r="J39" s="38"/>
    </row>
    <row r="40" spans="2:10" ht="20.100000000000001" customHeight="1" x14ac:dyDescent="0.25">
      <c r="B40" s="27" t="s">
        <v>19</v>
      </c>
      <c r="C40" s="27"/>
      <c r="D40" s="26"/>
      <c r="E40" s="26"/>
      <c r="F40" s="26"/>
      <c r="G40" s="96"/>
      <c r="H40" s="77"/>
    </row>
    <row r="41" spans="2:10" ht="20.100000000000001" customHeight="1" thickBot="1" x14ac:dyDescent="0.3">
      <c r="B41" s="115" t="s">
        <v>57</v>
      </c>
      <c r="C41" s="116"/>
      <c r="D41" s="117"/>
      <c r="E41" s="117"/>
      <c r="F41" s="117"/>
      <c r="G41" s="118" t="s">
        <v>58</v>
      </c>
      <c r="H41" s="75"/>
      <c r="I41" s="38"/>
      <c r="J41" s="38"/>
    </row>
    <row r="42" spans="2:10" ht="20.100000000000001" customHeight="1" x14ac:dyDescent="0.25">
      <c r="B42" s="327"/>
      <c r="C42" s="328"/>
      <c r="D42" s="329"/>
      <c r="E42" s="329"/>
      <c r="F42" s="329"/>
      <c r="G42" s="330">
        <v>0</v>
      </c>
      <c r="H42" s="74"/>
      <c r="I42" s="38"/>
      <c r="J42" s="38"/>
    </row>
    <row r="43" spans="2:10" ht="20.100000000000001" customHeight="1" x14ac:dyDescent="0.25">
      <c r="B43" s="331"/>
      <c r="C43" s="332"/>
      <c r="D43" s="333"/>
      <c r="E43" s="333"/>
      <c r="F43" s="333"/>
      <c r="G43" s="334">
        <v>0</v>
      </c>
      <c r="H43" s="74"/>
      <c r="I43" s="38"/>
      <c r="J43" s="38"/>
    </row>
    <row r="44" spans="2:10" ht="20.100000000000001" customHeight="1" x14ac:dyDescent="0.25">
      <c r="B44" s="331"/>
      <c r="C44" s="332"/>
      <c r="D44" s="333"/>
      <c r="E44" s="333"/>
      <c r="F44" s="333"/>
      <c r="G44" s="334">
        <v>0</v>
      </c>
      <c r="H44" s="74"/>
      <c r="I44" s="38"/>
      <c r="J44" s="38"/>
    </row>
    <row r="45" spans="2:10" ht="20.100000000000001" customHeight="1" thickBot="1" x14ac:dyDescent="0.3">
      <c r="B45" s="335" t="s">
        <v>19</v>
      </c>
      <c r="C45" s="336"/>
      <c r="D45" s="337"/>
      <c r="E45" s="337"/>
      <c r="F45" s="337"/>
      <c r="G45" s="338">
        <v>0</v>
      </c>
      <c r="H45" s="74"/>
      <c r="I45" s="38"/>
      <c r="J45" s="38"/>
    </row>
    <row r="46" spans="2:10" ht="20.100000000000001" customHeight="1" x14ac:dyDescent="0.25">
      <c r="B46" s="61"/>
      <c r="C46" s="61"/>
      <c r="D46" s="82"/>
      <c r="E46" s="82" t="s">
        <v>19</v>
      </c>
      <c r="F46" s="66" t="s">
        <v>59</v>
      </c>
      <c r="G46" s="95">
        <f>SUM(G42:G45)</f>
        <v>0</v>
      </c>
      <c r="H46" s="75"/>
      <c r="I46" s="38"/>
      <c r="J46" s="38"/>
    </row>
    <row r="47" spans="2:10" ht="20.100000000000001" customHeight="1" x14ac:dyDescent="0.25">
      <c r="B47" s="28"/>
      <c r="C47" s="28"/>
      <c r="D47" s="30"/>
      <c r="E47" s="30"/>
      <c r="F47" s="30"/>
      <c r="G47" s="97"/>
      <c r="H47" s="30"/>
    </row>
    <row r="48" spans="2:10" ht="20.100000000000001" customHeight="1" x14ac:dyDescent="0.25">
      <c r="B48" s="61"/>
      <c r="C48" s="61" t="s">
        <v>19</v>
      </c>
      <c r="D48" s="30"/>
      <c r="E48" s="775" t="s">
        <v>60</v>
      </c>
      <c r="F48" s="789"/>
      <c r="G48" s="98">
        <f>G17+G27+G39+G46</f>
        <v>0</v>
      </c>
      <c r="H48" s="75"/>
      <c r="I48" s="38"/>
      <c r="J48" s="38"/>
    </row>
    <row r="49" spans="2:10" ht="20.100000000000001" customHeight="1" x14ac:dyDescent="0.25">
      <c r="B49" s="33" t="s">
        <v>61</v>
      </c>
      <c r="C49" s="339">
        <v>0</v>
      </c>
      <c r="D49" s="30"/>
      <c r="E49" s="775" t="s">
        <v>115</v>
      </c>
      <c r="F49" s="789"/>
      <c r="G49" s="98">
        <f>G48*C49/100</f>
        <v>0</v>
      </c>
      <c r="H49" s="75"/>
    </row>
    <row r="50" spans="2:10" ht="20.100000000000001" customHeight="1" x14ac:dyDescent="0.25">
      <c r="B50" s="28"/>
      <c r="C50" s="28"/>
      <c r="D50" s="30"/>
      <c r="E50" s="775" t="s">
        <v>62</v>
      </c>
      <c r="F50" s="789"/>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89"/>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89"/>
      <c r="G54" s="78">
        <f>IF(G48&gt;0,+G48/$G$7,0)</f>
        <v>0</v>
      </c>
      <c r="H54" s="79" t="s">
        <v>117</v>
      </c>
      <c r="I54" s="80" t="str">
        <f>G8</f>
        <v>UNIT</v>
      </c>
      <c r="J54" s="38"/>
    </row>
    <row r="55" spans="2:10" ht="20.100000000000001" customHeight="1" x14ac:dyDescent="0.25">
      <c r="E55" s="775" t="s">
        <v>116</v>
      </c>
      <c r="F55" s="789"/>
      <c r="G55" s="78">
        <f>IF(G49&gt;0,G50/$G$7,0)</f>
        <v>0</v>
      </c>
      <c r="H55" s="79" t="s">
        <v>117</v>
      </c>
      <c r="I55" s="81" t="str">
        <f>G8</f>
        <v>UNIT</v>
      </c>
      <c r="J55" s="38"/>
    </row>
    <row r="56" spans="2:10" s="86" customFormat="1" ht="36.75" customHeight="1" x14ac:dyDescent="0.2">
      <c r="B56" s="85"/>
      <c r="E56" s="777" t="s">
        <v>118</v>
      </c>
      <c r="F56" s="790"/>
      <c r="G56" s="89">
        <f>IF(G52&gt;0,(G52/$G$7),0)</f>
        <v>0</v>
      </c>
      <c r="H56" s="87" t="s">
        <v>117</v>
      </c>
      <c r="I56" s="88" t="str">
        <f>G8</f>
        <v>UNIT</v>
      </c>
      <c r="J56" s="85"/>
    </row>
    <row r="57" spans="2:10" ht="20.100000000000001" customHeight="1" x14ac:dyDescent="0.25">
      <c r="G57" s="69"/>
      <c r="H57" s="69"/>
    </row>
    <row r="64" spans="2:10" ht="20.100000000000001" hidden="1" customHeight="1" x14ac:dyDescent="0.25"/>
    <row r="65" spans="4:4" ht="20.100000000000001" hidden="1" customHeight="1" x14ac:dyDescent="0.25"/>
    <row r="66" spans="4:4" ht="20.100000000000001" hidden="1" customHeight="1" x14ac:dyDescent="0.25"/>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row>
    <row r="80" spans="4:4"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password="C9E0" sheet="1" objects="1" scenarios="1"/>
  <mergeCells count="32">
    <mergeCell ref="B11:C11"/>
    <mergeCell ref="B19:C20"/>
    <mergeCell ref="D19:D20"/>
    <mergeCell ref="B29:C30"/>
    <mergeCell ref="F29:F30"/>
    <mergeCell ref="B13:C13"/>
    <mergeCell ref="B14:C14"/>
    <mergeCell ref="B15:C15"/>
    <mergeCell ref="B16:C16"/>
    <mergeCell ref="E55:F55"/>
    <mergeCell ref="E56:F56"/>
    <mergeCell ref="E54:F54"/>
    <mergeCell ref="C9:G9"/>
    <mergeCell ref="B21:C21"/>
    <mergeCell ref="B22:C22"/>
    <mergeCell ref="B23:C23"/>
    <mergeCell ref="B24:C24"/>
    <mergeCell ref="E49:F49"/>
    <mergeCell ref="B12:C12"/>
    <mergeCell ref="B34:C34"/>
    <mergeCell ref="E50:F50"/>
    <mergeCell ref="B35:C35"/>
    <mergeCell ref="B36:C36"/>
    <mergeCell ref="B37:C37"/>
    <mergeCell ref="B38:C38"/>
    <mergeCell ref="E52:F52"/>
    <mergeCell ref="B25:C25"/>
    <mergeCell ref="B26:C26"/>
    <mergeCell ref="B31:C31"/>
    <mergeCell ref="B32:C32"/>
    <mergeCell ref="B33:C33"/>
    <mergeCell ref="E48:F48"/>
  </mergeCells>
  <phoneticPr fontId="0" type="noConversion"/>
  <dataValidations count="2">
    <dataValidation type="list" allowBlank="1" showInputMessage="1" showErrorMessage="1" sqref="B9" xr:uid="{00000000-0002-0000-1300-000000000000}">
      <formula1>$B$128:$B$138</formula1>
    </dataValidation>
    <dataValidation type="list" allowBlank="1" showInputMessage="1" showErrorMessage="1" sqref="B21:C26" xr:uid="{00000000-0002-0000-1300-000001000000}">
      <formula1>$D$68:$D$82</formula1>
    </dataValidation>
  </dataValidations>
  <pageMargins left="0.25" right="0.5" top="0.33300000000000002" bottom="0.66700000000000004" header="0.5" footer="0.5"/>
  <pageSetup scale="65" orientation="portrait" horizontalDpi="36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transitionEntry="1" codeName="Sheet21">
    <pageSetUpPr fitToPage="1"/>
  </sheetPr>
  <dimension ref="B2:J136"/>
  <sheetViews>
    <sheetView showRowColHeaders="0" defaultGridColor="0" view="pageBreakPreview" colorId="22" zoomScale="96" zoomScaleNormal="75" zoomScaleSheetLayoutView="96" workbookViewId="0">
      <selection activeCell="G5" sqref="G5:G8"/>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4.88671875" style="34" bestFit="1" customWidth="1"/>
    <col min="9" max="9" width="5.5546875" style="23" bestFit="1" customWidth="1"/>
    <col min="10" max="16384" width="9.77734375" style="23"/>
  </cols>
  <sheetData>
    <row r="2" spans="2:10" ht="20.100000000000001" customHeight="1" x14ac:dyDescent="0.35">
      <c r="B2" s="120" t="s">
        <v>132</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t="str">
        <f>'PIN 1'!D9</f>
        <v>JOB ID</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91" t="s">
        <v>199</v>
      </c>
      <c r="D9" s="792"/>
      <c r="E9" s="792"/>
      <c r="F9" s="792"/>
      <c r="G9" s="792"/>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c r="C21" s="770"/>
      <c r="D21" s="324">
        <v>0</v>
      </c>
      <c r="E21" s="318">
        <v>0</v>
      </c>
      <c r="F21" s="53">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0" ht="20.100000000000001" customHeight="1" x14ac:dyDescent="0.25">
      <c r="B33" s="771"/>
      <c r="C33" s="772"/>
      <c r="D33" s="320">
        <v>0</v>
      </c>
      <c r="E33" s="320">
        <v>0</v>
      </c>
      <c r="F33" s="321">
        <v>0</v>
      </c>
      <c r="G33" s="90">
        <f t="shared" si="1"/>
        <v>0</v>
      </c>
      <c r="H33" s="76"/>
      <c r="I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c r="J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thickBot="1" x14ac:dyDescent="0.3">
      <c r="B38" s="767"/>
      <c r="C38" s="768"/>
      <c r="D38" s="322">
        <v>0</v>
      </c>
      <c r="E38" s="322">
        <v>0</v>
      </c>
      <c r="F38" s="323">
        <v>0</v>
      </c>
      <c r="G38" s="91">
        <f t="shared" si="1"/>
        <v>0</v>
      </c>
      <c r="H38" s="76"/>
      <c r="I38" s="38"/>
      <c r="J38" s="38"/>
    </row>
    <row r="39" spans="2:10" ht="20.100000000000001" customHeight="1" x14ac:dyDescent="0.25">
      <c r="B39" s="61"/>
      <c r="C39" s="61"/>
      <c r="D39" s="82"/>
      <c r="E39" s="82" t="s">
        <v>19</v>
      </c>
      <c r="F39" s="66" t="s">
        <v>56</v>
      </c>
      <c r="G39" s="95">
        <f>SUM(G31:G38)</f>
        <v>0</v>
      </c>
      <c r="H39" s="75"/>
      <c r="I39" s="38"/>
      <c r="J39" s="38"/>
    </row>
    <row r="40" spans="2:10" ht="20.100000000000001" customHeight="1" x14ac:dyDescent="0.25">
      <c r="B40" s="27" t="s">
        <v>19</v>
      </c>
      <c r="C40" s="27"/>
      <c r="D40" s="26"/>
      <c r="E40" s="26"/>
      <c r="F40" s="26"/>
      <c r="G40" s="96"/>
      <c r="H40" s="77"/>
    </row>
    <row r="41" spans="2:10" ht="20.100000000000001" customHeight="1" thickBot="1" x14ac:dyDescent="0.3">
      <c r="B41" s="115" t="s">
        <v>57</v>
      </c>
      <c r="C41" s="116"/>
      <c r="D41" s="117"/>
      <c r="E41" s="117"/>
      <c r="F41" s="117"/>
      <c r="G41" s="118" t="s">
        <v>58</v>
      </c>
      <c r="H41" s="75"/>
      <c r="I41" s="38"/>
      <c r="J41" s="38"/>
    </row>
    <row r="42" spans="2:10" ht="20.100000000000001" customHeight="1" x14ac:dyDescent="0.25">
      <c r="B42" s="327"/>
      <c r="C42" s="328"/>
      <c r="D42" s="329"/>
      <c r="E42" s="329"/>
      <c r="F42" s="329"/>
      <c r="G42" s="330">
        <v>0</v>
      </c>
      <c r="H42" s="74"/>
      <c r="I42" s="38"/>
      <c r="J42" s="38"/>
    </row>
    <row r="43" spans="2:10" ht="20.100000000000001" customHeight="1" x14ac:dyDescent="0.25">
      <c r="B43" s="331"/>
      <c r="C43" s="332"/>
      <c r="D43" s="333"/>
      <c r="E43" s="333"/>
      <c r="F43" s="333"/>
      <c r="G43" s="334">
        <v>0</v>
      </c>
      <c r="H43" s="74"/>
      <c r="I43" s="38"/>
      <c r="J43" s="38"/>
    </row>
    <row r="44" spans="2:10" ht="20.100000000000001" customHeight="1" x14ac:dyDescent="0.25">
      <c r="B44" s="331"/>
      <c r="C44" s="332"/>
      <c r="D44" s="333"/>
      <c r="E44" s="333"/>
      <c r="F44" s="333"/>
      <c r="G44" s="334">
        <v>0</v>
      </c>
      <c r="H44" s="74"/>
      <c r="I44" s="38"/>
      <c r="J44" s="38"/>
    </row>
    <row r="45" spans="2:10" ht="20.100000000000001" customHeight="1" thickBot="1" x14ac:dyDescent="0.3">
      <c r="B45" s="335" t="s">
        <v>19</v>
      </c>
      <c r="C45" s="336"/>
      <c r="D45" s="337"/>
      <c r="E45" s="337"/>
      <c r="F45" s="337"/>
      <c r="G45" s="338">
        <v>0</v>
      </c>
      <c r="H45" s="74"/>
      <c r="I45" s="38"/>
      <c r="J45" s="38"/>
    </row>
    <row r="46" spans="2:10" ht="20.100000000000001" customHeight="1" x14ac:dyDescent="0.25">
      <c r="B46" s="61"/>
      <c r="C46" s="61"/>
      <c r="D46" s="82"/>
      <c r="E46" s="82" t="s">
        <v>19</v>
      </c>
      <c r="F46" s="66" t="s">
        <v>59</v>
      </c>
      <c r="G46" s="95">
        <f>SUM(G42:G45)</f>
        <v>0</v>
      </c>
      <c r="H46" s="75"/>
      <c r="I46" s="38"/>
      <c r="J46" s="38"/>
    </row>
    <row r="47" spans="2:10" ht="20.100000000000001" customHeight="1" x14ac:dyDescent="0.25">
      <c r="B47" s="28"/>
      <c r="C47" s="28"/>
      <c r="D47" s="30"/>
      <c r="E47" s="30"/>
      <c r="F47" s="30"/>
      <c r="G47" s="97"/>
      <c r="H47" s="30"/>
    </row>
    <row r="48" spans="2:10" ht="20.100000000000001" customHeight="1" x14ac:dyDescent="0.25">
      <c r="B48" s="61"/>
      <c r="C48" s="61" t="s">
        <v>19</v>
      </c>
      <c r="D48" s="30"/>
      <c r="E48" s="775" t="s">
        <v>60</v>
      </c>
      <c r="F48" s="789"/>
      <c r="G48" s="98">
        <f>G17+G27+G39+G46</f>
        <v>0</v>
      </c>
      <c r="H48" s="75"/>
      <c r="I48" s="38"/>
      <c r="J48" s="38"/>
    </row>
    <row r="49" spans="2:10" ht="20.100000000000001" customHeight="1" x14ac:dyDescent="0.25">
      <c r="B49" s="33" t="s">
        <v>61</v>
      </c>
      <c r="C49" s="339">
        <v>0</v>
      </c>
      <c r="D49" s="30"/>
      <c r="E49" s="775" t="s">
        <v>115</v>
      </c>
      <c r="F49" s="789"/>
      <c r="G49" s="98">
        <f>G48*C49/100</f>
        <v>0</v>
      </c>
      <c r="H49" s="75"/>
    </row>
    <row r="50" spans="2:10" ht="20.100000000000001" customHeight="1" x14ac:dyDescent="0.25">
      <c r="B50" s="28"/>
      <c r="C50" s="28"/>
      <c r="D50" s="30"/>
      <c r="E50" s="775" t="s">
        <v>62</v>
      </c>
      <c r="F50" s="789"/>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89"/>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89"/>
      <c r="G54" s="78">
        <f>IF(G48&gt;0,+G48/$G$7,0)</f>
        <v>0</v>
      </c>
      <c r="H54" s="79" t="s">
        <v>117</v>
      </c>
      <c r="I54" s="80" t="str">
        <f>G8</f>
        <v>UNIT</v>
      </c>
      <c r="J54" s="38"/>
    </row>
    <row r="55" spans="2:10" ht="20.100000000000001" customHeight="1" x14ac:dyDescent="0.25">
      <c r="E55" s="775" t="s">
        <v>116</v>
      </c>
      <c r="F55" s="789"/>
      <c r="G55" s="78">
        <f>IF(G49&gt;0,G50/$G$7,0)</f>
        <v>0</v>
      </c>
      <c r="H55" s="79" t="s">
        <v>117</v>
      </c>
      <c r="I55" s="81" t="str">
        <f>G8</f>
        <v>UNIT</v>
      </c>
      <c r="J55" s="38"/>
    </row>
    <row r="56" spans="2:10" s="86" customFormat="1" ht="36.75" customHeight="1" x14ac:dyDescent="0.2">
      <c r="B56" s="85"/>
      <c r="E56" s="777" t="s">
        <v>118</v>
      </c>
      <c r="F56" s="790"/>
      <c r="G56" s="89">
        <f>IF(G52&gt;0,(G52/$G$7),0)</f>
        <v>0</v>
      </c>
      <c r="H56" s="87" t="s">
        <v>117</v>
      </c>
      <c r="I56" s="88" t="str">
        <f>G8</f>
        <v>UNIT</v>
      </c>
      <c r="J56" s="85"/>
    </row>
    <row r="57" spans="2:10" ht="20.100000000000001" customHeight="1" x14ac:dyDescent="0.25">
      <c r="G57" s="69"/>
      <c r="H57" s="69"/>
    </row>
    <row r="64" spans="2:10" ht="20.100000000000001" hidden="1" customHeight="1" x14ac:dyDescent="0.25"/>
    <row r="65" spans="4:4" ht="20.100000000000001" hidden="1" customHeight="1" x14ac:dyDescent="0.25"/>
    <row r="66" spans="4:4" ht="20.100000000000001" hidden="1" customHeight="1" x14ac:dyDescent="0.25"/>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row>
    <row r="80" spans="4:4"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password="C9E0" sheet="1" objects="1" scenarios="1"/>
  <mergeCells count="32">
    <mergeCell ref="B11:C11"/>
    <mergeCell ref="B19:C20"/>
    <mergeCell ref="D19:D20"/>
    <mergeCell ref="B29:C30"/>
    <mergeCell ref="F29:F30"/>
    <mergeCell ref="B13:C13"/>
    <mergeCell ref="B14:C14"/>
    <mergeCell ref="B15:C15"/>
    <mergeCell ref="B16:C16"/>
    <mergeCell ref="E55:F55"/>
    <mergeCell ref="E56:F56"/>
    <mergeCell ref="E54:F54"/>
    <mergeCell ref="C9:G9"/>
    <mergeCell ref="B21:C21"/>
    <mergeCell ref="B22:C22"/>
    <mergeCell ref="B23:C23"/>
    <mergeCell ref="B24:C24"/>
    <mergeCell ref="E49:F49"/>
    <mergeCell ref="B12:C12"/>
    <mergeCell ref="B34:C34"/>
    <mergeCell ref="E50:F50"/>
    <mergeCell ref="B35:C35"/>
    <mergeCell ref="B36:C36"/>
    <mergeCell ref="B37:C37"/>
    <mergeCell ref="B38:C38"/>
    <mergeCell ref="E52:F52"/>
    <mergeCell ref="B25:C25"/>
    <mergeCell ref="B26:C26"/>
    <mergeCell ref="B31:C31"/>
    <mergeCell ref="B32:C32"/>
    <mergeCell ref="B33:C33"/>
    <mergeCell ref="E48:F48"/>
  </mergeCells>
  <phoneticPr fontId="0" type="noConversion"/>
  <dataValidations count="2">
    <dataValidation type="list" allowBlank="1" showInputMessage="1" showErrorMessage="1" sqref="B9" xr:uid="{00000000-0002-0000-1400-000000000000}">
      <formula1>$B$128:$B$138</formula1>
    </dataValidation>
    <dataValidation type="list" allowBlank="1" showInputMessage="1" showErrorMessage="1" sqref="B21:C26" xr:uid="{00000000-0002-0000-1400-000001000000}">
      <formula1>$D$68:$D$82</formula1>
    </dataValidation>
  </dataValidations>
  <pageMargins left="0.25" right="0.5" top="0.33300000000000002" bottom="0.66700000000000004" header="0.5" footer="0.5"/>
  <pageSetup scale="65" orientation="portrait" horizontalDpi="360" verticalDpi="36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transitionEntry="1" codeName="Sheet22">
    <pageSetUpPr fitToPage="1"/>
  </sheetPr>
  <dimension ref="B2:J136"/>
  <sheetViews>
    <sheetView showRowColHeaders="0" defaultGridColor="0" view="pageBreakPreview" colorId="22" zoomScale="102" zoomScaleNormal="75" zoomScaleSheetLayoutView="102" workbookViewId="0">
      <selection activeCell="P45" sqref="P45"/>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4.88671875" style="34" bestFit="1" customWidth="1"/>
    <col min="9" max="9" width="5.5546875" style="23" bestFit="1" customWidth="1"/>
    <col min="10" max="16384" width="9.77734375" style="23"/>
  </cols>
  <sheetData>
    <row r="2" spans="2:10" ht="20.100000000000001" customHeight="1" x14ac:dyDescent="0.35">
      <c r="B2" s="120" t="s">
        <v>133</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t="str">
        <f>'PIN 1'!D9</f>
        <v>JOB ID</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91" t="s">
        <v>199</v>
      </c>
      <c r="D9" s="792"/>
      <c r="E9" s="792"/>
      <c r="F9" s="792"/>
      <c r="G9" s="792"/>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c r="C21" s="770"/>
      <c r="D21" s="324">
        <v>0</v>
      </c>
      <c r="E21" s="318">
        <v>0</v>
      </c>
      <c r="F21" s="53">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0" ht="20.100000000000001" customHeight="1" x14ac:dyDescent="0.25">
      <c r="B33" s="771"/>
      <c r="C33" s="772"/>
      <c r="D33" s="320">
        <v>0</v>
      </c>
      <c r="E33" s="320">
        <v>0</v>
      </c>
      <c r="F33" s="321">
        <v>0</v>
      </c>
      <c r="G33" s="90">
        <f t="shared" si="1"/>
        <v>0</v>
      </c>
      <c r="H33" s="76"/>
      <c r="I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c r="J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thickBot="1" x14ac:dyDescent="0.3">
      <c r="B38" s="767"/>
      <c r="C38" s="768"/>
      <c r="D38" s="322">
        <v>0</v>
      </c>
      <c r="E38" s="322">
        <v>0</v>
      </c>
      <c r="F38" s="323">
        <v>0</v>
      </c>
      <c r="G38" s="91">
        <f t="shared" si="1"/>
        <v>0</v>
      </c>
      <c r="H38" s="76"/>
      <c r="I38" s="38"/>
      <c r="J38" s="38"/>
    </row>
    <row r="39" spans="2:10" ht="20.100000000000001" customHeight="1" x14ac:dyDescent="0.25">
      <c r="B39" s="61"/>
      <c r="C39" s="61"/>
      <c r="D39" s="82"/>
      <c r="E39" s="82" t="s">
        <v>19</v>
      </c>
      <c r="F39" s="66" t="s">
        <v>56</v>
      </c>
      <c r="G39" s="95">
        <f>SUM(G31:G38)</f>
        <v>0</v>
      </c>
      <c r="H39" s="75"/>
      <c r="I39" s="38"/>
      <c r="J39" s="38"/>
    </row>
    <row r="40" spans="2:10" ht="20.100000000000001" customHeight="1" x14ac:dyDescent="0.25">
      <c r="B40" s="27" t="s">
        <v>19</v>
      </c>
      <c r="C40" s="27"/>
      <c r="D40" s="26"/>
      <c r="E40" s="26"/>
      <c r="F40" s="26"/>
      <c r="G40" s="96"/>
      <c r="H40" s="77"/>
    </row>
    <row r="41" spans="2:10" ht="20.100000000000001" customHeight="1" thickBot="1" x14ac:dyDescent="0.3">
      <c r="B41" s="115" t="s">
        <v>57</v>
      </c>
      <c r="C41" s="116"/>
      <c r="D41" s="117"/>
      <c r="E41" s="117"/>
      <c r="F41" s="117"/>
      <c r="G41" s="118" t="s">
        <v>58</v>
      </c>
      <c r="H41" s="75"/>
      <c r="I41" s="38"/>
      <c r="J41" s="38"/>
    </row>
    <row r="42" spans="2:10" ht="20.100000000000001" customHeight="1" x14ac:dyDescent="0.25">
      <c r="B42" s="327"/>
      <c r="C42" s="328"/>
      <c r="D42" s="329"/>
      <c r="E42" s="329"/>
      <c r="F42" s="329"/>
      <c r="G42" s="330">
        <v>0</v>
      </c>
      <c r="H42" s="74"/>
      <c r="I42" s="38"/>
      <c r="J42" s="38"/>
    </row>
    <row r="43" spans="2:10" ht="20.100000000000001" customHeight="1" x14ac:dyDescent="0.25">
      <c r="B43" s="331"/>
      <c r="C43" s="332"/>
      <c r="D43" s="333"/>
      <c r="E43" s="333"/>
      <c r="F43" s="333"/>
      <c r="G43" s="334">
        <v>0</v>
      </c>
      <c r="H43" s="74"/>
      <c r="I43" s="38"/>
      <c r="J43" s="38"/>
    </row>
    <row r="44" spans="2:10" ht="20.100000000000001" customHeight="1" x14ac:dyDescent="0.25">
      <c r="B44" s="331"/>
      <c r="C44" s="332"/>
      <c r="D44" s="333"/>
      <c r="E44" s="333"/>
      <c r="F44" s="333"/>
      <c r="G44" s="334">
        <v>0</v>
      </c>
      <c r="H44" s="74"/>
      <c r="I44" s="38"/>
      <c r="J44" s="38"/>
    </row>
    <row r="45" spans="2:10" ht="20.100000000000001" customHeight="1" thickBot="1" x14ac:dyDescent="0.3">
      <c r="B45" s="335" t="s">
        <v>19</v>
      </c>
      <c r="C45" s="336"/>
      <c r="D45" s="337"/>
      <c r="E45" s="337"/>
      <c r="F45" s="337"/>
      <c r="G45" s="338">
        <v>0</v>
      </c>
      <c r="H45" s="74"/>
      <c r="I45" s="38"/>
      <c r="J45" s="38"/>
    </row>
    <row r="46" spans="2:10" ht="20.100000000000001" customHeight="1" x14ac:dyDescent="0.25">
      <c r="B46" s="61"/>
      <c r="C46" s="61"/>
      <c r="D46" s="82"/>
      <c r="E46" s="82" t="s">
        <v>19</v>
      </c>
      <c r="F46" s="66" t="s">
        <v>59</v>
      </c>
      <c r="G46" s="95">
        <f>SUM(G42:G45)</f>
        <v>0</v>
      </c>
      <c r="H46" s="75"/>
      <c r="I46" s="38"/>
      <c r="J46" s="38"/>
    </row>
    <row r="47" spans="2:10" ht="20.100000000000001" customHeight="1" x14ac:dyDescent="0.25">
      <c r="B47" s="28"/>
      <c r="C47" s="28"/>
      <c r="D47" s="30"/>
      <c r="E47" s="30"/>
      <c r="F47" s="30"/>
      <c r="G47" s="97"/>
      <c r="H47" s="30"/>
    </row>
    <row r="48" spans="2:10" ht="20.100000000000001" customHeight="1" x14ac:dyDescent="0.25">
      <c r="B48" s="61"/>
      <c r="C48" s="61" t="s">
        <v>19</v>
      </c>
      <c r="D48" s="30"/>
      <c r="E48" s="775" t="s">
        <v>60</v>
      </c>
      <c r="F48" s="789"/>
      <c r="G48" s="98">
        <f>G17+G27+G39+G46</f>
        <v>0</v>
      </c>
      <c r="H48" s="75"/>
      <c r="I48" s="38"/>
      <c r="J48" s="38"/>
    </row>
    <row r="49" spans="2:10" ht="20.100000000000001" customHeight="1" x14ac:dyDescent="0.25">
      <c r="B49" s="33" t="s">
        <v>61</v>
      </c>
      <c r="C49" s="339">
        <v>0</v>
      </c>
      <c r="D49" s="30"/>
      <c r="E49" s="775" t="s">
        <v>115</v>
      </c>
      <c r="F49" s="789"/>
      <c r="G49" s="98">
        <f>G48*C49/100</f>
        <v>0</v>
      </c>
      <c r="H49" s="75"/>
    </row>
    <row r="50" spans="2:10" ht="20.100000000000001" customHeight="1" x14ac:dyDescent="0.25">
      <c r="B50" s="28"/>
      <c r="C50" s="28"/>
      <c r="D50" s="30"/>
      <c r="E50" s="775" t="s">
        <v>62</v>
      </c>
      <c r="F50" s="789"/>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89"/>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89"/>
      <c r="G54" s="78">
        <f>IF(G48&gt;0,+G48/$G$7,0)</f>
        <v>0</v>
      </c>
      <c r="H54" s="79" t="s">
        <v>117</v>
      </c>
      <c r="I54" s="80" t="str">
        <f>G8</f>
        <v>UNIT</v>
      </c>
      <c r="J54" s="38"/>
    </row>
    <row r="55" spans="2:10" ht="20.100000000000001" customHeight="1" x14ac:dyDescent="0.25">
      <c r="E55" s="775" t="s">
        <v>116</v>
      </c>
      <c r="F55" s="789"/>
      <c r="G55" s="78">
        <f>IF(G49&gt;0,G50/$G$7,0)</f>
        <v>0</v>
      </c>
      <c r="H55" s="79" t="s">
        <v>117</v>
      </c>
      <c r="I55" s="81" t="str">
        <f>G8</f>
        <v>UNIT</v>
      </c>
      <c r="J55" s="38"/>
    </row>
    <row r="56" spans="2:10" s="86" customFormat="1" ht="36.75" customHeight="1" x14ac:dyDescent="0.2">
      <c r="B56" s="85"/>
      <c r="E56" s="777" t="s">
        <v>118</v>
      </c>
      <c r="F56" s="790"/>
      <c r="G56" s="89">
        <f>IF(G52&gt;0,(G52/$G$7),0)</f>
        <v>0</v>
      </c>
      <c r="H56" s="87" t="s">
        <v>117</v>
      </c>
      <c r="I56" s="88" t="str">
        <f>G8</f>
        <v>UNIT</v>
      </c>
      <c r="J56" s="85"/>
    </row>
    <row r="57" spans="2:10" ht="20.100000000000001" customHeight="1" x14ac:dyDescent="0.25">
      <c r="G57" s="69"/>
      <c r="H57" s="69"/>
    </row>
    <row r="64" spans="2:10" ht="20.100000000000001" hidden="1" customHeight="1" x14ac:dyDescent="0.25"/>
    <row r="65" spans="4:4" ht="20.100000000000001" hidden="1" customHeight="1" x14ac:dyDescent="0.25"/>
    <row r="66" spans="4:4" ht="20.100000000000001" hidden="1" customHeight="1" x14ac:dyDescent="0.25"/>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row>
    <row r="80" spans="4:4"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password="C9E0" sheet="1" objects="1" scenarios="1"/>
  <mergeCells count="32">
    <mergeCell ref="B11:C11"/>
    <mergeCell ref="B19:C20"/>
    <mergeCell ref="D19:D20"/>
    <mergeCell ref="B29:C30"/>
    <mergeCell ref="F29:F30"/>
    <mergeCell ref="B13:C13"/>
    <mergeCell ref="B14:C14"/>
    <mergeCell ref="B15:C15"/>
    <mergeCell ref="B16:C16"/>
    <mergeCell ref="E55:F55"/>
    <mergeCell ref="E56:F56"/>
    <mergeCell ref="E54:F54"/>
    <mergeCell ref="C9:G9"/>
    <mergeCell ref="B21:C21"/>
    <mergeCell ref="B22:C22"/>
    <mergeCell ref="B23:C23"/>
    <mergeCell ref="B24:C24"/>
    <mergeCell ref="E49:F49"/>
    <mergeCell ref="B12:C12"/>
    <mergeCell ref="B34:C34"/>
    <mergeCell ref="E50:F50"/>
    <mergeCell ref="B35:C35"/>
    <mergeCell ref="B36:C36"/>
    <mergeCell ref="B37:C37"/>
    <mergeCell ref="B38:C38"/>
    <mergeCell ref="E52:F52"/>
    <mergeCell ref="B25:C25"/>
    <mergeCell ref="B26:C26"/>
    <mergeCell ref="B31:C31"/>
    <mergeCell ref="B32:C32"/>
    <mergeCell ref="B33:C33"/>
    <mergeCell ref="E48:F48"/>
  </mergeCells>
  <phoneticPr fontId="0" type="noConversion"/>
  <dataValidations count="2">
    <dataValidation type="list" allowBlank="1" showInputMessage="1" showErrorMessage="1" sqref="B9" xr:uid="{00000000-0002-0000-1500-000000000000}">
      <formula1>$B$128:$B$138</formula1>
    </dataValidation>
    <dataValidation type="list" allowBlank="1" showInputMessage="1" showErrorMessage="1" sqref="B21:C26" xr:uid="{00000000-0002-0000-1500-000001000000}">
      <formula1>$D$68:$D$82</formula1>
    </dataValidation>
  </dataValidations>
  <pageMargins left="0.25" right="0.5" top="0.33300000000000002" bottom="0.66700000000000004" header="0.5" footer="0.5"/>
  <pageSetup scale="65" orientation="portrait" horizontalDpi="36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transitionEntry="1" codeName="Sheet23">
    <pageSetUpPr fitToPage="1"/>
  </sheetPr>
  <dimension ref="B2:J136"/>
  <sheetViews>
    <sheetView showRowColHeaders="0" defaultGridColor="0" view="pageBreakPreview" colorId="22" zoomScale="96" zoomScaleNormal="75" zoomScaleSheetLayoutView="96" workbookViewId="0">
      <selection activeCell="P45" sqref="P45"/>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4.88671875" style="34" bestFit="1" customWidth="1"/>
    <col min="9" max="9" width="5.5546875" style="23" bestFit="1" customWidth="1"/>
    <col min="10" max="16384" width="9.77734375" style="23"/>
  </cols>
  <sheetData>
    <row r="2" spans="2:10" ht="20.100000000000001" customHeight="1" x14ac:dyDescent="0.35">
      <c r="B2" s="120" t="s">
        <v>134</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t="str">
        <f>'PIN 1'!D9</f>
        <v>JOB ID</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91" t="s">
        <v>199</v>
      </c>
      <c r="D9" s="792"/>
      <c r="E9" s="792"/>
      <c r="F9" s="792"/>
      <c r="G9" s="792"/>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c r="C21" s="770"/>
      <c r="D21" s="324">
        <v>0</v>
      </c>
      <c r="E21" s="318">
        <v>0</v>
      </c>
      <c r="F21" s="53">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0" ht="20.100000000000001" customHeight="1" x14ac:dyDescent="0.25">
      <c r="B33" s="771"/>
      <c r="C33" s="772"/>
      <c r="D33" s="320">
        <v>0</v>
      </c>
      <c r="E33" s="320">
        <v>0</v>
      </c>
      <c r="F33" s="321">
        <v>0</v>
      </c>
      <c r="G33" s="90">
        <f t="shared" si="1"/>
        <v>0</v>
      </c>
      <c r="H33" s="76"/>
      <c r="I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c r="J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thickBot="1" x14ac:dyDescent="0.3">
      <c r="B38" s="767"/>
      <c r="C38" s="768"/>
      <c r="D38" s="322">
        <v>0</v>
      </c>
      <c r="E38" s="322">
        <v>0</v>
      </c>
      <c r="F38" s="323">
        <v>0</v>
      </c>
      <c r="G38" s="91">
        <f t="shared" si="1"/>
        <v>0</v>
      </c>
      <c r="H38" s="76"/>
      <c r="I38" s="38"/>
      <c r="J38" s="38"/>
    </row>
    <row r="39" spans="2:10" ht="20.100000000000001" customHeight="1" x14ac:dyDescent="0.25">
      <c r="B39" s="61"/>
      <c r="C39" s="61"/>
      <c r="D39" s="82"/>
      <c r="E39" s="82" t="s">
        <v>19</v>
      </c>
      <c r="F39" s="66" t="s">
        <v>56</v>
      </c>
      <c r="G39" s="95">
        <f>SUM(G31:G38)</f>
        <v>0</v>
      </c>
      <c r="H39" s="75"/>
      <c r="I39" s="38"/>
      <c r="J39" s="38"/>
    </row>
    <row r="40" spans="2:10" ht="20.100000000000001" customHeight="1" x14ac:dyDescent="0.25">
      <c r="B40" s="27" t="s">
        <v>19</v>
      </c>
      <c r="C40" s="27"/>
      <c r="D40" s="26"/>
      <c r="E40" s="26"/>
      <c r="F40" s="26"/>
      <c r="G40" s="96"/>
      <c r="H40" s="77"/>
    </row>
    <row r="41" spans="2:10" ht="20.100000000000001" customHeight="1" thickBot="1" x14ac:dyDescent="0.3">
      <c r="B41" s="115" t="s">
        <v>57</v>
      </c>
      <c r="C41" s="116"/>
      <c r="D41" s="117"/>
      <c r="E41" s="117"/>
      <c r="F41" s="117"/>
      <c r="G41" s="118" t="s">
        <v>58</v>
      </c>
      <c r="H41" s="75"/>
      <c r="I41" s="38"/>
      <c r="J41" s="38"/>
    </row>
    <row r="42" spans="2:10" ht="20.100000000000001" customHeight="1" x14ac:dyDescent="0.25">
      <c r="B42" s="327"/>
      <c r="C42" s="328"/>
      <c r="D42" s="329"/>
      <c r="E42" s="329"/>
      <c r="F42" s="329"/>
      <c r="G42" s="330">
        <v>0</v>
      </c>
      <c r="H42" s="74"/>
      <c r="I42" s="38"/>
      <c r="J42" s="38"/>
    </row>
    <row r="43" spans="2:10" ht="20.100000000000001" customHeight="1" x14ac:dyDescent="0.25">
      <c r="B43" s="331"/>
      <c r="C43" s="332"/>
      <c r="D43" s="333"/>
      <c r="E43" s="333"/>
      <c r="F43" s="333"/>
      <c r="G43" s="334">
        <v>0</v>
      </c>
      <c r="H43" s="74"/>
      <c r="I43" s="38"/>
      <c r="J43" s="38"/>
    </row>
    <row r="44" spans="2:10" ht="20.100000000000001" customHeight="1" x14ac:dyDescent="0.25">
      <c r="B44" s="331"/>
      <c r="C44" s="332"/>
      <c r="D44" s="333"/>
      <c r="E44" s="333"/>
      <c r="F44" s="333"/>
      <c r="G44" s="334">
        <v>0</v>
      </c>
      <c r="H44" s="74"/>
      <c r="I44" s="38"/>
      <c r="J44" s="38"/>
    </row>
    <row r="45" spans="2:10" ht="20.100000000000001" customHeight="1" thickBot="1" x14ac:dyDescent="0.3">
      <c r="B45" s="335" t="s">
        <v>19</v>
      </c>
      <c r="C45" s="336"/>
      <c r="D45" s="337"/>
      <c r="E45" s="337"/>
      <c r="F45" s="337"/>
      <c r="G45" s="338">
        <v>0</v>
      </c>
      <c r="H45" s="74"/>
      <c r="I45" s="38"/>
      <c r="J45" s="38"/>
    </row>
    <row r="46" spans="2:10" ht="20.100000000000001" customHeight="1" x14ac:dyDescent="0.25">
      <c r="B46" s="61"/>
      <c r="C46" s="61"/>
      <c r="D46" s="82"/>
      <c r="E46" s="82" t="s">
        <v>19</v>
      </c>
      <c r="F46" s="66" t="s">
        <v>59</v>
      </c>
      <c r="G46" s="95">
        <f>SUM(G42:G45)</f>
        <v>0</v>
      </c>
      <c r="H46" s="75"/>
      <c r="I46" s="38"/>
      <c r="J46" s="38"/>
    </row>
    <row r="47" spans="2:10" ht="20.100000000000001" customHeight="1" x14ac:dyDescent="0.25">
      <c r="B47" s="28"/>
      <c r="C47" s="28"/>
      <c r="D47" s="30"/>
      <c r="E47" s="30"/>
      <c r="F47" s="30"/>
      <c r="G47" s="97"/>
      <c r="H47" s="30"/>
    </row>
    <row r="48" spans="2:10" ht="20.100000000000001" customHeight="1" x14ac:dyDescent="0.25">
      <c r="B48" s="61"/>
      <c r="C48" s="61" t="s">
        <v>19</v>
      </c>
      <c r="D48" s="30"/>
      <c r="E48" s="775" t="s">
        <v>60</v>
      </c>
      <c r="F48" s="789"/>
      <c r="G48" s="98">
        <f>G17+G27+G39+G46</f>
        <v>0</v>
      </c>
      <c r="H48" s="75"/>
      <c r="I48" s="38"/>
      <c r="J48" s="38"/>
    </row>
    <row r="49" spans="2:10" ht="20.100000000000001" customHeight="1" x14ac:dyDescent="0.25">
      <c r="B49" s="33" t="s">
        <v>61</v>
      </c>
      <c r="C49" s="339">
        <v>0</v>
      </c>
      <c r="D49" s="30"/>
      <c r="E49" s="775" t="s">
        <v>115</v>
      </c>
      <c r="F49" s="789"/>
      <c r="G49" s="98">
        <f>G48*C49/100</f>
        <v>0</v>
      </c>
      <c r="H49" s="75"/>
    </row>
    <row r="50" spans="2:10" ht="20.100000000000001" customHeight="1" x14ac:dyDescent="0.25">
      <c r="B50" s="28"/>
      <c r="C50" s="28"/>
      <c r="D50" s="30"/>
      <c r="E50" s="775" t="s">
        <v>62</v>
      </c>
      <c r="F50" s="789"/>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89"/>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89"/>
      <c r="G54" s="78">
        <f>IF(G48&gt;0,+G48/$G$7,0)</f>
        <v>0</v>
      </c>
      <c r="H54" s="79" t="s">
        <v>117</v>
      </c>
      <c r="I54" s="80" t="str">
        <f>G8</f>
        <v>UNIT</v>
      </c>
      <c r="J54" s="38"/>
    </row>
    <row r="55" spans="2:10" ht="20.100000000000001" customHeight="1" x14ac:dyDescent="0.25">
      <c r="E55" s="775" t="s">
        <v>116</v>
      </c>
      <c r="F55" s="789"/>
      <c r="G55" s="78">
        <f>IF(G49&gt;0,G50/$G$7,0)</f>
        <v>0</v>
      </c>
      <c r="H55" s="79" t="s">
        <v>117</v>
      </c>
      <c r="I55" s="81" t="str">
        <f>G8</f>
        <v>UNIT</v>
      </c>
      <c r="J55" s="38"/>
    </row>
    <row r="56" spans="2:10" s="86" customFormat="1" ht="36.75" customHeight="1" x14ac:dyDescent="0.2">
      <c r="B56" s="85"/>
      <c r="E56" s="777" t="s">
        <v>118</v>
      </c>
      <c r="F56" s="790"/>
      <c r="G56" s="89">
        <f>IF(G52&gt;0,(G52/$G$7),0)</f>
        <v>0</v>
      </c>
      <c r="H56" s="87" t="s">
        <v>117</v>
      </c>
      <c r="I56" s="88" t="str">
        <f>G8</f>
        <v>UNIT</v>
      </c>
      <c r="J56" s="85"/>
    </row>
    <row r="57" spans="2:10" ht="20.100000000000001" customHeight="1" x14ac:dyDescent="0.25">
      <c r="G57" s="69"/>
      <c r="H57" s="69"/>
    </row>
    <row r="64" spans="2:10" ht="20.100000000000001" hidden="1" customHeight="1" x14ac:dyDescent="0.25"/>
    <row r="65" spans="4:4" ht="20.100000000000001" hidden="1" customHeight="1" x14ac:dyDescent="0.25"/>
    <row r="66" spans="4:4" ht="20.100000000000001" hidden="1" customHeight="1" x14ac:dyDescent="0.25"/>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row>
    <row r="80" spans="4:4"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password="C9E0" sheet="1" objects="1" scenarios="1"/>
  <mergeCells count="32">
    <mergeCell ref="B11:C11"/>
    <mergeCell ref="B19:C20"/>
    <mergeCell ref="D19:D20"/>
    <mergeCell ref="B29:C30"/>
    <mergeCell ref="F29:F30"/>
    <mergeCell ref="B13:C13"/>
    <mergeCell ref="B14:C14"/>
    <mergeCell ref="B15:C15"/>
    <mergeCell ref="B16:C16"/>
    <mergeCell ref="E55:F55"/>
    <mergeCell ref="E56:F56"/>
    <mergeCell ref="E54:F54"/>
    <mergeCell ref="C9:G9"/>
    <mergeCell ref="B21:C21"/>
    <mergeCell ref="B22:C22"/>
    <mergeCell ref="B23:C23"/>
    <mergeCell ref="B24:C24"/>
    <mergeCell ref="E49:F49"/>
    <mergeCell ref="B12:C12"/>
    <mergeCell ref="B34:C34"/>
    <mergeCell ref="E50:F50"/>
    <mergeCell ref="B35:C35"/>
    <mergeCell ref="B36:C36"/>
    <mergeCell ref="B37:C37"/>
    <mergeCell ref="B38:C38"/>
    <mergeCell ref="E52:F52"/>
    <mergeCell ref="B25:C25"/>
    <mergeCell ref="B26:C26"/>
    <mergeCell ref="B31:C31"/>
    <mergeCell ref="B32:C32"/>
    <mergeCell ref="B33:C33"/>
    <mergeCell ref="E48:F48"/>
  </mergeCells>
  <phoneticPr fontId="0" type="noConversion"/>
  <dataValidations count="2">
    <dataValidation type="list" allowBlank="1" showInputMessage="1" showErrorMessage="1" sqref="B9" xr:uid="{00000000-0002-0000-1600-000000000000}">
      <formula1>$B$128:$B$138</formula1>
    </dataValidation>
    <dataValidation type="list" allowBlank="1" showInputMessage="1" showErrorMessage="1" sqref="B21:C26" xr:uid="{00000000-0002-0000-1600-000001000000}">
      <formula1>$D$68:$D$82</formula1>
    </dataValidation>
  </dataValidations>
  <pageMargins left="0.25" right="0.5" top="0.33300000000000002" bottom="0.66700000000000004" header="0.5" footer="0.5"/>
  <pageSetup scale="65" orientation="portrait" horizontalDpi="36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codeName="Sheet24">
    <pageSetUpPr fitToPage="1"/>
  </sheetPr>
  <dimension ref="B2:J136"/>
  <sheetViews>
    <sheetView showRowColHeaders="0" defaultGridColor="0" view="pageBreakPreview" colorId="22" zoomScale="96" zoomScaleNormal="75" zoomScaleSheetLayoutView="96" workbookViewId="0">
      <selection activeCell="P45" sqref="P45"/>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4.88671875" style="34" bestFit="1" customWidth="1"/>
    <col min="9" max="9" width="5.5546875" style="23" bestFit="1" customWidth="1"/>
    <col min="10" max="16384" width="9.77734375" style="23"/>
  </cols>
  <sheetData>
    <row r="2" spans="2:10" ht="20.100000000000001" customHeight="1" x14ac:dyDescent="0.35">
      <c r="B2" s="120" t="s">
        <v>135</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t="str">
        <f>'PIN 1'!D9</f>
        <v>JOB ID</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91" t="s">
        <v>199</v>
      </c>
      <c r="D9" s="792"/>
      <c r="E9" s="792"/>
      <c r="F9" s="792"/>
      <c r="G9" s="792"/>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c r="C21" s="770"/>
      <c r="D21" s="324">
        <v>0</v>
      </c>
      <c r="E21" s="318">
        <v>0</v>
      </c>
      <c r="F21" s="53">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0" ht="20.100000000000001" customHeight="1" x14ac:dyDescent="0.25">
      <c r="B33" s="771"/>
      <c r="C33" s="772"/>
      <c r="D33" s="320">
        <v>0</v>
      </c>
      <c r="E33" s="320">
        <v>0</v>
      </c>
      <c r="F33" s="321">
        <v>0</v>
      </c>
      <c r="G33" s="90">
        <f t="shared" si="1"/>
        <v>0</v>
      </c>
      <c r="H33" s="76"/>
      <c r="I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c r="J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thickBot="1" x14ac:dyDescent="0.3">
      <c r="B38" s="767"/>
      <c r="C38" s="768"/>
      <c r="D38" s="322">
        <v>0</v>
      </c>
      <c r="E38" s="322">
        <v>0</v>
      </c>
      <c r="F38" s="323">
        <v>0</v>
      </c>
      <c r="G38" s="91">
        <f t="shared" si="1"/>
        <v>0</v>
      </c>
      <c r="H38" s="76"/>
      <c r="I38" s="38"/>
      <c r="J38" s="38"/>
    </row>
    <row r="39" spans="2:10" ht="20.100000000000001" customHeight="1" x14ac:dyDescent="0.25">
      <c r="B39" s="61"/>
      <c r="C39" s="61"/>
      <c r="D39" s="82"/>
      <c r="E39" s="82" t="s">
        <v>19</v>
      </c>
      <c r="F39" s="66" t="s">
        <v>56</v>
      </c>
      <c r="G39" s="95">
        <f>SUM(G31:G38)</f>
        <v>0</v>
      </c>
      <c r="H39" s="75"/>
      <c r="I39" s="38"/>
      <c r="J39" s="38"/>
    </row>
    <row r="40" spans="2:10" ht="20.100000000000001" customHeight="1" x14ac:dyDescent="0.25">
      <c r="B40" s="27" t="s">
        <v>19</v>
      </c>
      <c r="C40" s="27"/>
      <c r="D40" s="26"/>
      <c r="E40" s="26"/>
      <c r="F40" s="26"/>
      <c r="G40" s="96"/>
      <c r="H40" s="77"/>
    </row>
    <row r="41" spans="2:10" ht="20.100000000000001" customHeight="1" thickBot="1" x14ac:dyDescent="0.3">
      <c r="B41" s="115" t="s">
        <v>57</v>
      </c>
      <c r="C41" s="116"/>
      <c r="D41" s="117"/>
      <c r="E41" s="117"/>
      <c r="F41" s="117"/>
      <c r="G41" s="118" t="s">
        <v>58</v>
      </c>
      <c r="H41" s="75"/>
      <c r="I41" s="38"/>
      <c r="J41" s="38"/>
    </row>
    <row r="42" spans="2:10" ht="20.100000000000001" customHeight="1" x14ac:dyDescent="0.25">
      <c r="B42" s="327"/>
      <c r="C42" s="328"/>
      <c r="D42" s="329"/>
      <c r="E42" s="329"/>
      <c r="F42" s="329"/>
      <c r="G42" s="330">
        <v>0</v>
      </c>
      <c r="H42" s="74"/>
      <c r="I42" s="38"/>
      <c r="J42" s="38"/>
    </row>
    <row r="43" spans="2:10" ht="20.100000000000001" customHeight="1" x14ac:dyDescent="0.25">
      <c r="B43" s="331"/>
      <c r="C43" s="332"/>
      <c r="D43" s="333"/>
      <c r="E43" s="333"/>
      <c r="F43" s="333"/>
      <c r="G43" s="334">
        <v>0</v>
      </c>
      <c r="H43" s="74"/>
      <c r="I43" s="38"/>
      <c r="J43" s="38"/>
    </row>
    <row r="44" spans="2:10" ht="20.100000000000001" customHeight="1" x14ac:dyDescent="0.25">
      <c r="B44" s="331"/>
      <c r="C44" s="332"/>
      <c r="D44" s="333"/>
      <c r="E44" s="333"/>
      <c r="F44" s="333"/>
      <c r="G44" s="334">
        <v>0</v>
      </c>
      <c r="H44" s="74"/>
      <c r="I44" s="38"/>
      <c r="J44" s="38"/>
    </row>
    <row r="45" spans="2:10" ht="20.100000000000001" customHeight="1" thickBot="1" x14ac:dyDescent="0.3">
      <c r="B45" s="335" t="s">
        <v>19</v>
      </c>
      <c r="C45" s="336"/>
      <c r="D45" s="337"/>
      <c r="E45" s="337"/>
      <c r="F45" s="337"/>
      <c r="G45" s="338">
        <v>0</v>
      </c>
      <c r="H45" s="74"/>
      <c r="I45" s="38"/>
      <c r="J45" s="38"/>
    </row>
    <row r="46" spans="2:10" ht="20.100000000000001" customHeight="1" x14ac:dyDescent="0.25">
      <c r="B46" s="61"/>
      <c r="C46" s="61"/>
      <c r="D46" s="82"/>
      <c r="E46" s="82" t="s">
        <v>19</v>
      </c>
      <c r="F46" s="66" t="s">
        <v>59</v>
      </c>
      <c r="G46" s="95">
        <f>SUM(G42:G45)</f>
        <v>0</v>
      </c>
      <c r="H46" s="75"/>
      <c r="I46" s="38"/>
      <c r="J46" s="38"/>
    </row>
    <row r="47" spans="2:10" ht="20.100000000000001" customHeight="1" x14ac:dyDescent="0.25">
      <c r="B47" s="28"/>
      <c r="C47" s="28"/>
      <c r="D47" s="30"/>
      <c r="E47" s="30"/>
      <c r="F47" s="30"/>
      <c r="G47" s="97"/>
      <c r="H47" s="30"/>
    </row>
    <row r="48" spans="2:10" ht="20.100000000000001" customHeight="1" x14ac:dyDescent="0.25">
      <c r="B48" s="61"/>
      <c r="C48" s="61" t="s">
        <v>19</v>
      </c>
      <c r="D48" s="30"/>
      <c r="E48" s="775" t="s">
        <v>60</v>
      </c>
      <c r="F48" s="789"/>
      <c r="G48" s="98">
        <f>G17+G27+G39+G46</f>
        <v>0</v>
      </c>
      <c r="H48" s="75"/>
      <c r="I48" s="38"/>
      <c r="J48" s="38"/>
    </row>
    <row r="49" spans="2:10" ht="20.100000000000001" customHeight="1" x14ac:dyDescent="0.25">
      <c r="B49" s="33" t="s">
        <v>61</v>
      </c>
      <c r="C49" s="339">
        <v>0</v>
      </c>
      <c r="D49" s="30"/>
      <c r="E49" s="775" t="s">
        <v>115</v>
      </c>
      <c r="F49" s="789"/>
      <c r="G49" s="98">
        <f>G48*C49/100</f>
        <v>0</v>
      </c>
      <c r="H49" s="75"/>
    </row>
    <row r="50" spans="2:10" ht="20.100000000000001" customHeight="1" x14ac:dyDescent="0.25">
      <c r="B50" s="28"/>
      <c r="C50" s="28"/>
      <c r="D50" s="30"/>
      <c r="E50" s="775" t="s">
        <v>62</v>
      </c>
      <c r="F50" s="789"/>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89"/>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89"/>
      <c r="G54" s="78">
        <f>IF(G48&gt;0,+G48/$G$7,0)</f>
        <v>0</v>
      </c>
      <c r="H54" s="79" t="s">
        <v>117</v>
      </c>
      <c r="I54" s="80" t="str">
        <f>G8</f>
        <v>UNIT</v>
      </c>
      <c r="J54" s="38"/>
    </row>
    <row r="55" spans="2:10" ht="20.100000000000001" customHeight="1" x14ac:dyDescent="0.25">
      <c r="E55" s="775" t="s">
        <v>116</v>
      </c>
      <c r="F55" s="789"/>
      <c r="G55" s="78">
        <f>IF(G49&gt;0,G50/$G$7,0)</f>
        <v>0</v>
      </c>
      <c r="H55" s="79" t="s">
        <v>117</v>
      </c>
      <c r="I55" s="81" t="str">
        <f>G8</f>
        <v>UNIT</v>
      </c>
      <c r="J55" s="38"/>
    </row>
    <row r="56" spans="2:10" s="86" customFormat="1" ht="36.75" customHeight="1" x14ac:dyDescent="0.2">
      <c r="B56" s="85"/>
      <c r="E56" s="777" t="s">
        <v>118</v>
      </c>
      <c r="F56" s="790"/>
      <c r="G56" s="89">
        <f>IF(G52&gt;0,(G52/$G$7),0)</f>
        <v>0</v>
      </c>
      <c r="H56" s="87" t="s">
        <v>117</v>
      </c>
      <c r="I56" s="88" t="str">
        <f>G8</f>
        <v>UNIT</v>
      </c>
      <c r="J56" s="85"/>
    </row>
    <row r="57" spans="2:10" ht="20.100000000000001" customHeight="1" x14ac:dyDescent="0.25">
      <c r="G57" s="69"/>
      <c r="H57" s="69"/>
    </row>
    <row r="64" spans="2:10" ht="20.100000000000001" hidden="1" customHeight="1" x14ac:dyDescent="0.25"/>
    <row r="65" spans="4:4" ht="20.100000000000001" hidden="1" customHeight="1" x14ac:dyDescent="0.25"/>
    <row r="66" spans="4:4" ht="20.100000000000001" hidden="1" customHeight="1" x14ac:dyDescent="0.25"/>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row>
    <row r="80" spans="4:4"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password="C9E0" sheet="1" objects="1" scenarios="1"/>
  <dataConsolidate/>
  <mergeCells count="32">
    <mergeCell ref="B11:C11"/>
    <mergeCell ref="B19:C20"/>
    <mergeCell ref="D19:D20"/>
    <mergeCell ref="B29:C30"/>
    <mergeCell ref="F29:F30"/>
    <mergeCell ref="B13:C13"/>
    <mergeCell ref="B14:C14"/>
    <mergeCell ref="B15:C15"/>
    <mergeCell ref="B16:C16"/>
    <mergeCell ref="E55:F55"/>
    <mergeCell ref="E56:F56"/>
    <mergeCell ref="E54:F54"/>
    <mergeCell ref="C9:G9"/>
    <mergeCell ref="B21:C21"/>
    <mergeCell ref="B22:C22"/>
    <mergeCell ref="B23:C23"/>
    <mergeCell ref="B24:C24"/>
    <mergeCell ref="E49:F49"/>
    <mergeCell ref="B12:C12"/>
    <mergeCell ref="B34:C34"/>
    <mergeCell ref="E50:F50"/>
    <mergeCell ref="B35:C35"/>
    <mergeCell ref="B36:C36"/>
    <mergeCell ref="B37:C37"/>
    <mergeCell ref="B38:C38"/>
    <mergeCell ref="E52:F52"/>
    <mergeCell ref="B25:C25"/>
    <mergeCell ref="B26:C26"/>
    <mergeCell ref="B31:C31"/>
    <mergeCell ref="B32:C32"/>
    <mergeCell ref="B33:C33"/>
    <mergeCell ref="E48:F48"/>
  </mergeCells>
  <phoneticPr fontId="0" type="noConversion"/>
  <dataValidations count="2">
    <dataValidation type="list" allowBlank="1" showInputMessage="1" showErrorMessage="1" sqref="B9" xr:uid="{00000000-0002-0000-1700-000000000000}">
      <formula1>$B$128:$B$138</formula1>
    </dataValidation>
    <dataValidation type="list" allowBlank="1" showInputMessage="1" showErrorMessage="1" sqref="B21:C26" xr:uid="{00000000-0002-0000-1700-000001000000}">
      <formula1>$D$68:$D$82</formula1>
    </dataValidation>
  </dataValidations>
  <pageMargins left="0.25" right="0.5" top="0.33300000000000002" bottom="0.66700000000000004" header="0.5" footer="0.5"/>
  <pageSetup scale="65" orientation="portrait" horizontalDpi="360" verticalDpi="36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ransitionEvaluation="1" transitionEntry="1" codeName="Sheet25">
    <pageSetUpPr fitToPage="1"/>
  </sheetPr>
  <dimension ref="B2:J136"/>
  <sheetViews>
    <sheetView showRowColHeaders="0" defaultGridColor="0" view="pageBreakPreview" colorId="22" zoomScale="99" zoomScaleNormal="75" zoomScaleSheetLayoutView="99" workbookViewId="0">
      <selection activeCell="P45" sqref="P45"/>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4.88671875" style="34" bestFit="1" customWidth="1"/>
    <col min="9" max="9" width="5.5546875" style="23" bestFit="1" customWidth="1"/>
    <col min="10" max="16384" width="9.77734375" style="23"/>
  </cols>
  <sheetData>
    <row r="2" spans="2:10" ht="20.100000000000001" customHeight="1" x14ac:dyDescent="0.35">
      <c r="B2" s="120" t="s">
        <v>136</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t="str">
        <f>'PIN 1'!D9</f>
        <v>JOB ID</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91" t="s">
        <v>199</v>
      </c>
      <c r="D9" s="792"/>
      <c r="E9" s="792"/>
      <c r="F9" s="792"/>
      <c r="G9" s="792"/>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c r="C21" s="770"/>
      <c r="D21" s="324">
        <v>0</v>
      </c>
      <c r="E21" s="318">
        <v>0</v>
      </c>
      <c r="F21" s="53">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0" ht="20.100000000000001" customHeight="1" x14ac:dyDescent="0.25">
      <c r="B33" s="771"/>
      <c r="C33" s="772"/>
      <c r="D33" s="320">
        <v>0</v>
      </c>
      <c r="E33" s="320">
        <v>0</v>
      </c>
      <c r="F33" s="321">
        <v>0</v>
      </c>
      <c r="G33" s="90">
        <f t="shared" si="1"/>
        <v>0</v>
      </c>
      <c r="H33" s="76"/>
      <c r="I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c r="J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thickBot="1" x14ac:dyDescent="0.3">
      <c r="B38" s="767"/>
      <c r="C38" s="768"/>
      <c r="D38" s="322">
        <v>0</v>
      </c>
      <c r="E38" s="322">
        <v>0</v>
      </c>
      <c r="F38" s="323">
        <v>0</v>
      </c>
      <c r="G38" s="91">
        <f t="shared" si="1"/>
        <v>0</v>
      </c>
      <c r="H38" s="76"/>
      <c r="I38" s="38"/>
      <c r="J38" s="38"/>
    </row>
    <row r="39" spans="2:10" ht="20.100000000000001" customHeight="1" x14ac:dyDescent="0.25">
      <c r="B39" s="61"/>
      <c r="C39" s="61"/>
      <c r="D39" s="82"/>
      <c r="E39" s="82" t="s">
        <v>19</v>
      </c>
      <c r="F39" s="66" t="s">
        <v>56</v>
      </c>
      <c r="G39" s="95">
        <f>SUM(G31:G38)</f>
        <v>0</v>
      </c>
      <c r="H39" s="75"/>
      <c r="I39" s="38"/>
      <c r="J39" s="38"/>
    </row>
    <row r="40" spans="2:10" ht="20.100000000000001" customHeight="1" x14ac:dyDescent="0.25">
      <c r="B40" s="27" t="s">
        <v>19</v>
      </c>
      <c r="C40" s="27"/>
      <c r="D40" s="26"/>
      <c r="E40" s="26"/>
      <c r="F40" s="26"/>
      <c r="G40" s="96"/>
      <c r="H40" s="77"/>
    </row>
    <row r="41" spans="2:10" ht="20.100000000000001" customHeight="1" thickBot="1" x14ac:dyDescent="0.3">
      <c r="B41" s="115" t="s">
        <v>57</v>
      </c>
      <c r="C41" s="116"/>
      <c r="D41" s="117"/>
      <c r="E41" s="117"/>
      <c r="F41" s="117"/>
      <c r="G41" s="118" t="s">
        <v>58</v>
      </c>
      <c r="H41" s="75"/>
      <c r="I41" s="38"/>
      <c r="J41" s="38"/>
    </row>
    <row r="42" spans="2:10" ht="20.100000000000001" customHeight="1" x14ac:dyDescent="0.25">
      <c r="B42" s="327"/>
      <c r="C42" s="328"/>
      <c r="D42" s="329"/>
      <c r="E42" s="329"/>
      <c r="F42" s="329"/>
      <c r="G42" s="330">
        <v>0</v>
      </c>
      <c r="H42" s="74"/>
      <c r="I42" s="38"/>
      <c r="J42" s="38"/>
    </row>
    <row r="43" spans="2:10" ht="20.100000000000001" customHeight="1" x14ac:dyDescent="0.25">
      <c r="B43" s="331"/>
      <c r="C43" s="332"/>
      <c r="D43" s="333"/>
      <c r="E43" s="333"/>
      <c r="F43" s="333"/>
      <c r="G43" s="334">
        <v>0</v>
      </c>
      <c r="H43" s="74"/>
      <c r="I43" s="38"/>
      <c r="J43" s="38"/>
    </row>
    <row r="44" spans="2:10" ht="20.100000000000001" customHeight="1" x14ac:dyDescent="0.25">
      <c r="B44" s="331"/>
      <c r="C44" s="332"/>
      <c r="D44" s="333"/>
      <c r="E44" s="333"/>
      <c r="F44" s="333"/>
      <c r="G44" s="334">
        <v>0</v>
      </c>
      <c r="H44" s="74"/>
      <c r="I44" s="38"/>
      <c r="J44" s="38"/>
    </row>
    <row r="45" spans="2:10" ht="20.100000000000001" customHeight="1" thickBot="1" x14ac:dyDescent="0.3">
      <c r="B45" s="335" t="s">
        <v>19</v>
      </c>
      <c r="C45" s="336"/>
      <c r="D45" s="337"/>
      <c r="E45" s="337"/>
      <c r="F45" s="337"/>
      <c r="G45" s="338">
        <v>0</v>
      </c>
      <c r="H45" s="74"/>
      <c r="I45" s="38"/>
      <c r="J45" s="38"/>
    </row>
    <row r="46" spans="2:10" ht="20.100000000000001" customHeight="1" x14ac:dyDescent="0.25">
      <c r="B46" s="61"/>
      <c r="C46" s="61"/>
      <c r="D46" s="82"/>
      <c r="E46" s="82" t="s">
        <v>19</v>
      </c>
      <c r="F46" s="66" t="s">
        <v>59</v>
      </c>
      <c r="G46" s="95">
        <f>SUM(G42:G45)</f>
        <v>0</v>
      </c>
      <c r="H46" s="75"/>
      <c r="I46" s="38"/>
      <c r="J46" s="38"/>
    </row>
    <row r="47" spans="2:10" ht="20.100000000000001" customHeight="1" x14ac:dyDescent="0.25">
      <c r="B47" s="28"/>
      <c r="C47" s="28"/>
      <c r="D47" s="30"/>
      <c r="E47" s="30"/>
      <c r="F47" s="30"/>
      <c r="G47" s="97"/>
      <c r="H47" s="30"/>
    </row>
    <row r="48" spans="2:10" ht="20.100000000000001" customHeight="1" x14ac:dyDescent="0.25">
      <c r="B48" s="61"/>
      <c r="C48" s="61" t="s">
        <v>19</v>
      </c>
      <c r="D48" s="30"/>
      <c r="E48" s="775" t="s">
        <v>60</v>
      </c>
      <c r="F48" s="789"/>
      <c r="G48" s="98">
        <f>G17+G27+G39+G46</f>
        <v>0</v>
      </c>
      <c r="H48" s="75"/>
      <c r="I48" s="38"/>
      <c r="J48" s="38"/>
    </row>
    <row r="49" spans="2:10" ht="20.100000000000001" customHeight="1" x14ac:dyDescent="0.25">
      <c r="B49" s="33" t="s">
        <v>61</v>
      </c>
      <c r="C49" s="339">
        <v>0</v>
      </c>
      <c r="D49" s="30"/>
      <c r="E49" s="775" t="s">
        <v>115</v>
      </c>
      <c r="F49" s="789"/>
      <c r="G49" s="98">
        <f>G48*C49/100</f>
        <v>0</v>
      </c>
      <c r="H49" s="75"/>
    </row>
    <row r="50" spans="2:10" ht="20.100000000000001" customHeight="1" x14ac:dyDescent="0.25">
      <c r="B50" s="28"/>
      <c r="C50" s="28"/>
      <c r="D50" s="30"/>
      <c r="E50" s="775" t="s">
        <v>62</v>
      </c>
      <c r="F50" s="789"/>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89"/>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89"/>
      <c r="G54" s="78">
        <f>IF(G48&gt;0,+G48/$G$7,0)</f>
        <v>0</v>
      </c>
      <c r="H54" s="79" t="s">
        <v>117</v>
      </c>
      <c r="I54" s="80" t="str">
        <f>G8</f>
        <v>UNIT</v>
      </c>
      <c r="J54" s="38"/>
    </row>
    <row r="55" spans="2:10" ht="20.100000000000001" customHeight="1" x14ac:dyDescent="0.25">
      <c r="E55" s="775" t="s">
        <v>116</v>
      </c>
      <c r="F55" s="789"/>
      <c r="G55" s="78">
        <f>IF(G49&gt;0,G50/$G$7,0)</f>
        <v>0</v>
      </c>
      <c r="H55" s="79" t="s">
        <v>117</v>
      </c>
      <c r="I55" s="81" t="str">
        <f>G8</f>
        <v>UNIT</v>
      </c>
      <c r="J55" s="38"/>
    </row>
    <row r="56" spans="2:10" s="86" customFormat="1" ht="36.75" customHeight="1" x14ac:dyDescent="0.2">
      <c r="B56" s="85"/>
      <c r="E56" s="777" t="s">
        <v>118</v>
      </c>
      <c r="F56" s="790"/>
      <c r="G56" s="89">
        <f>IF(G52&gt;0,(G52/$G$7),0)</f>
        <v>0</v>
      </c>
      <c r="H56" s="87" t="s">
        <v>117</v>
      </c>
      <c r="I56" s="88" t="str">
        <f>G8</f>
        <v>UNIT</v>
      </c>
      <c r="J56" s="85"/>
    </row>
    <row r="57" spans="2:10" ht="20.100000000000001" customHeight="1" x14ac:dyDescent="0.25">
      <c r="G57" s="69"/>
      <c r="H57" s="69"/>
    </row>
    <row r="64" spans="2:10" ht="20.100000000000001" hidden="1" customHeight="1" x14ac:dyDescent="0.25"/>
    <row r="65" spans="4:4" ht="20.100000000000001" hidden="1" customHeight="1" x14ac:dyDescent="0.25"/>
    <row r="66" spans="4:4" ht="20.100000000000001" hidden="1" customHeight="1" x14ac:dyDescent="0.25"/>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row>
    <row r="80" spans="4:4"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password="C9E0" sheet="1" objects="1" scenarios="1"/>
  <mergeCells count="32">
    <mergeCell ref="B11:C11"/>
    <mergeCell ref="B19:C20"/>
    <mergeCell ref="D19:D20"/>
    <mergeCell ref="B29:C30"/>
    <mergeCell ref="F29:F30"/>
    <mergeCell ref="B13:C13"/>
    <mergeCell ref="B14:C14"/>
    <mergeCell ref="B15:C15"/>
    <mergeCell ref="B16:C16"/>
    <mergeCell ref="E55:F55"/>
    <mergeCell ref="E56:F56"/>
    <mergeCell ref="E54:F54"/>
    <mergeCell ref="C9:G9"/>
    <mergeCell ref="B21:C21"/>
    <mergeCell ref="B22:C22"/>
    <mergeCell ref="B23:C23"/>
    <mergeCell ref="B24:C24"/>
    <mergeCell ref="E49:F49"/>
    <mergeCell ref="B12:C12"/>
    <mergeCell ref="B34:C34"/>
    <mergeCell ref="E50:F50"/>
    <mergeCell ref="B35:C35"/>
    <mergeCell ref="B36:C36"/>
    <mergeCell ref="B37:C37"/>
    <mergeCell ref="B38:C38"/>
    <mergeCell ref="E52:F52"/>
    <mergeCell ref="B25:C25"/>
    <mergeCell ref="B26:C26"/>
    <mergeCell ref="B31:C31"/>
    <mergeCell ref="B32:C32"/>
    <mergeCell ref="B33:C33"/>
    <mergeCell ref="E48:F48"/>
  </mergeCells>
  <phoneticPr fontId="0" type="noConversion"/>
  <dataValidations count="2">
    <dataValidation type="list" allowBlank="1" showInputMessage="1" showErrorMessage="1" sqref="B9" xr:uid="{00000000-0002-0000-1800-000000000000}">
      <formula1>$B$128:$B$138</formula1>
    </dataValidation>
    <dataValidation type="list" allowBlank="1" showInputMessage="1" showErrorMessage="1" sqref="B21:C26" xr:uid="{00000000-0002-0000-1800-000001000000}">
      <formula1>$D$68:$D$82</formula1>
    </dataValidation>
  </dataValidations>
  <pageMargins left="0.25" right="0.5" top="0.33300000000000002" bottom="0.66700000000000004" header="0.5" footer="0.5"/>
  <pageSetup scale="65" orientation="portrait" horizontalDpi="36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transitionEntry="1" codeName="Sheet26">
    <pageSetUpPr fitToPage="1"/>
  </sheetPr>
  <dimension ref="B2:J136"/>
  <sheetViews>
    <sheetView showRowColHeaders="0" defaultGridColor="0" view="pageBreakPreview" colorId="22" zoomScale="94" zoomScaleNormal="75" zoomScaleSheetLayoutView="94" workbookViewId="0">
      <selection activeCell="P45" sqref="P45"/>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4.88671875" style="34" bestFit="1" customWidth="1"/>
    <col min="9" max="9" width="5.5546875" style="23" bestFit="1" customWidth="1"/>
    <col min="10" max="16384" width="9.77734375" style="23"/>
  </cols>
  <sheetData>
    <row r="2" spans="2:10" ht="20.100000000000001" customHeight="1" x14ac:dyDescent="0.35">
      <c r="B2" s="120" t="s">
        <v>137</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t="str">
        <f>'PIN 1'!D9</f>
        <v>JOB ID</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91" t="s">
        <v>199</v>
      </c>
      <c r="D9" s="792"/>
      <c r="E9" s="792"/>
      <c r="F9" s="792"/>
      <c r="G9" s="792"/>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c r="C21" s="770"/>
      <c r="D21" s="324">
        <v>0</v>
      </c>
      <c r="E21" s="318">
        <v>0</v>
      </c>
      <c r="F21" s="53">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0" ht="20.100000000000001" customHeight="1" x14ac:dyDescent="0.25">
      <c r="B33" s="771"/>
      <c r="C33" s="772"/>
      <c r="D33" s="320">
        <v>0</v>
      </c>
      <c r="E33" s="320">
        <v>0</v>
      </c>
      <c r="F33" s="321">
        <v>0</v>
      </c>
      <c r="G33" s="90">
        <f t="shared" si="1"/>
        <v>0</v>
      </c>
      <c r="H33" s="76"/>
      <c r="I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c r="J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thickBot="1" x14ac:dyDescent="0.3">
      <c r="B38" s="767"/>
      <c r="C38" s="768"/>
      <c r="D38" s="322">
        <v>0</v>
      </c>
      <c r="E38" s="322">
        <v>0</v>
      </c>
      <c r="F38" s="323">
        <v>0</v>
      </c>
      <c r="G38" s="91">
        <f t="shared" si="1"/>
        <v>0</v>
      </c>
      <c r="H38" s="76"/>
      <c r="I38" s="38"/>
      <c r="J38" s="38"/>
    </row>
    <row r="39" spans="2:10" ht="20.100000000000001" customHeight="1" x14ac:dyDescent="0.25">
      <c r="B39" s="61"/>
      <c r="C39" s="61"/>
      <c r="D39" s="82"/>
      <c r="E39" s="82" t="s">
        <v>19</v>
      </c>
      <c r="F39" s="66" t="s">
        <v>56</v>
      </c>
      <c r="G39" s="95">
        <f>SUM(G31:G38)</f>
        <v>0</v>
      </c>
      <c r="H39" s="75"/>
      <c r="I39" s="38"/>
      <c r="J39" s="38"/>
    </row>
    <row r="40" spans="2:10" ht="20.100000000000001" customHeight="1" x14ac:dyDescent="0.25">
      <c r="B40" s="27" t="s">
        <v>19</v>
      </c>
      <c r="C40" s="27"/>
      <c r="D40" s="26"/>
      <c r="E40" s="26"/>
      <c r="F40" s="26"/>
      <c r="G40" s="96"/>
      <c r="H40" s="77"/>
    </row>
    <row r="41" spans="2:10" ht="20.100000000000001" customHeight="1" thickBot="1" x14ac:dyDescent="0.3">
      <c r="B41" s="115" t="s">
        <v>57</v>
      </c>
      <c r="C41" s="116"/>
      <c r="D41" s="117"/>
      <c r="E41" s="117"/>
      <c r="F41" s="117"/>
      <c r="G41" s="118" t="s">
        <v>58</v>
      </c>
      <c r="H41" s="75"/>
      <c r="I41" s="38"/>
      <c r="J41" s="38"/>
    </row>
    <row r="42" spans="2:10" ht="20.100000000000001" customHeight="1" x14ac:dyDescent="0.25">
      <c r="B42" s="327"/>
      <c r="C42" s="328"/>
      <c r="D42" s="329"/>
      <c r="E42" s="329"/>
      <c r="F42" s="329"/>
      <c r="G42" s="330">
        <v>0</v>
      </c>
      <c r="H42" s="74"/>
      <c r="I42" s="38"/>
      <c r="J42" s="38"/>
    </row>
    <row r="43" spans="2:10" ht="20.100000000000001" customHeight="1" x14ac:dyDescent="0.25">
      <c r="B43" s="331"/>
      <c r="C43" s="332"/>
      <c r="D43" s="333"/>
      <c r="E43" s="333"/>
      <c r="F43" s="333"/>
      <c r="G43" s="334">
        <v>0</v>
      </c>
      <c r="H43" s="74"/>
      <c r="I43" s="38"/>
      <c r="J43" s="38"/>
    </row>
    <row r="44" spans="2:10" ht="20.100000000000001" customHeight="1" x14ac:dyDescent="0.25">
      <c r="B44" s="331"/>
      <c r="C44" s="332"/>
      <c r="D44" s="333"/>
      <c r="E44" s="333"/>
      <c r="F44" s="333"/>
      <c r="G44" s="334">
        <v>0</v>
      </c>
      <c r="H44" s="74"/>
      <c r="I44" s="38"/>
      <c r="J44" s="38"/>
    </row>
    <row r="45" spans="2:10" ht="20.100000000000001" customHeight="1" thickBot="1" x14ac:dyDescent="0.3">
      <c r="B45" s="335" t="s">
        <v>19</v>
      </c>
      <c r="C45" s="336"/>
      <c r="D45" s="337"/>
      <c r="E45" s="337"/>
      <c r="F45" s="337"/>
      <c r="G45" s="338">
        <v>0</v>
      </c>
      <c r="H45" s="74"/>
      <c r="I45" s="38"/>
      <c r="J45" s="38"/>
    </row>
    <row r="46" spans="2:10" ht="20.100000000000001" customHeight="1" x14ac:dyDescent="0.25">
      <c r="B46" s="61"/>
      <c r="C46" s="61"/>
      <c r="D46" s="82"/>
      <c r="E46" s="82" t="s">
        <v>19</v>
      </c>
      <c r="F46" s="66" t="s">
        <v>59</v>
      </c>
      <c r="G46" s="95">
        <f>SUM(G42:G45)</f>
        <v>0</v>
      </c>
      <c r="H46" s="75"/>
      <c r="I46" s="38"/>
      <c r="J46" s="38"/>
    </row>
    <row r="47" spans="2:10" ht="20.100000000000001" customHeight="1" x14ac:dyDescent="0.25">
      <c r="B47" s="28"/>
      <c r="C47" s="28"/>
      <c r="D47" s="30"/>
      <c r="E47" s="30"/>
      <c r="F47" s="30"/>
      <c r="G47" s="97"/>
      <c r="H47" s="30"/>
    </row>
    <row r="48" spans="2:10" ht="20.100000000000001" customHeight="1" x14ac:dyDescent="0.25">
      <c r="B48" s="61"/>
      <c r="C48" s="61" t="s">
        <v>19</v>
      </c>
      <c r="D48" s="30"/>
      <c r="E48" s="775" t="s">
        <v>60</v>
      </c>
      <c r="F48" s="789"/>
      <c r="G48" s="98">
        <f>G17+G27+G39+G46</f>
        <v>0</v>
      </c>
      <c r="H48" s="75"/>
      <c r="I48" s="38"/>
      <c r="J48" s="38"/>
    </row>
    <row r="49" spans="2:10" ht="20.100000000000001" customHeight="1" x14ac:dyDescent="0.25">
      <c r="B49" s="33" t="s">
        <v>61</v>
      </c>
      <c r="C49" s="339">
        <v>0</v>
      </c>
      <c r="D49" s="30"/>
      <c r="E49" s="775" t="s">
        <v>115</v>
      </c>
      <c r="F49" s="789"/>
      <c r="G49" s="98">
        <f>G48*C49/100</f>
        <v>0</v>
      </c>
      <c r="H49" s="75"/>
    </row>
    <row r="50" spans="2:10" ht="20.100000000000001" customHeight="1" x14ac:dyDescent="0.25">
      <c r="B50" s="28"/>
      <c r="C50" s="28"/>
      <c r="D50" s="30"/>
      <c r="E50" s="775" t="s">
        <v>62</v>
      </c>
      <c r="F50" s="789"/>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89"/>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89"/>
      <c r="G54" s="78">
        <f>IF(G48&gt;0,+G48/$G$7,0)</f>
        <v>0</v>
      </c>
      <c r="H54" s="79" t="s">
        <v>117</v>
      </c>
      <c r="I54" s="80" t="str">
        <f>G8</f>
        <v>UNIT</v>
      </c>
      <c r="J54" s="38"/>
    </row>
    <row r="55" spans="2:10" ht="20.100000000000001" customHeight="1" x14ac:dyDescent="0.25">
      <c r="E55" s="775" t="s">
        <v>116</v>
      </c>
      <c r="F55" s="789"/>
      <c r="G55" s="78">
        <f>IF(G49&gt;0,G50/$G$7,0)</f>
        <v>0</v>
      </c>
      <c r="H55" s="79" t="s">
        <v>117</v>
      </c>
      <c r="I55" s="81" t="str">
        <f>G8</f>
        <v>UNIT</v>
      </c>
      <c r="J55" s="38"/>
    </row>
    <row r="56" spans="2:10" s="86" customFormat="1" ht="36.75" customHeight="1" x14ac:dyDescent="0.2">
      <c r="B56" s="85"/>
      <c r="E56" s="777" t="s">
        <v>118</v>
      </c>
      <c r="F56" s="790"/>
      <c r="G56" s="89">
        <f>IF(G52&gt;0,(G52/$G$7),0)</f>
        <v>0</v>
      </c>
      <c r="H56" s="87" t="s">
        <v>117</v>
      </c>
      <c r="I56" s="88" t="str">
        <f>G8</f>
        <v>UNIT</v>
      </c>
      <c r="J56" s="85"/>
    </row>
    <row r="57" spans="2:10" ht="20.100000000000001" customHeight="1" x14ac:dyDescent="0.25">
      <c r="G57" s="69"/>
      <c r="H57" s="69"/>
    </row>
    <row r="64" spans="2:10" ht="20.100000000000001" hidden="1" customHeight="1" x14ac:dyDescent="0.25"/>
    <row r="65" spans="4:4" ht="20.100000000000001" hidden="1" customHeight="1" x14ac:dyDescent="0.25"/>
    <row r="66" spans="4:4" ht="20.100000000000001" hidden="1" customHeight="1" x14ac:dyDescent="0.25"/>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row>
    <row r="80" spans="4:4"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password="C9E0" sheet="1" objects="1" scenarios="1"/>
  <mergeCells count="32">
    <mergeCell ref="B11:C11"/>
    <mergeCell ref="B19:C20"/>
    <mergeCell ref="D19:D20"/>
    <mergeCell ref="B29:C30"/>
    <mergeCell ref="F29:F30"/>
    <mergeCell ref="B13:C13"/>
    <mergeCell ref="B14:C14"/>
    <mergeCell ref="B15:C15"/>
    <mergeCell ref="B16:C16"/>
    <mergeCell ref="E55:F55"/>
    <mergeCell ref="E56:F56"/>
    <mergeCell ref="E54:F54"/>
    <mergeCell ref="C9:G9"/>
    <mergeCell ref="B21:C21"/>
    <mergeCell ref="B22:C22"/>
    <mergeCell ref="B23:C23"/>
    <mergeCell ref="B24:C24"/>
    <mergeCell ref="E49:F49"/>
    <mergeCell ref="B12:C12"/>
    <mergeCell ref="B34:C34"/>
    <mergeCell ref="E50:F50"/>
    <mergeCell ref="B35:C35"/>
    <mergeCell ref="B36:C36"/>
    <mergeCell ref="B37:C37"/>
    <mergeCell ref="B38:C38"/>
    <mergeCell ref="E52:F52"/>
    <mergeCell ref="B25:C25"/>
    <mergeCell ref="B26:C26"/>
    <mergeCell ref="B31:C31"/>
    <mergeCell ref="B32:C32"/>
    <mergeCell ref="B33:C33"/>
    <mergeCell ref="E48:F48"/>
  </mergeCells>
  <phoneticPr fontId="0" type="noConversion"/>
  <dataValidations count="2">
    <dataValidation type="list" allowBlank="1" showInputMessage="1" showErrorMessage="1" sqref="B9" xr:uid="{00000000-0002-0000-1900-000000000000}">
      <formula1>$B$128:$B$138</formula1>
    </dataValidation>
    <dataValidation type="list" allowBlank="1" showInputMessage="1" showErrorMessage="1" sqref="B21:C26" xr:uid="{00000000-0002-0000-1900-000001000000}">
      <formula1>$D$68:$D$82</formula1>
    </dataValidation>
  </dataValidations>
  <pageMargins left="0.25" right="0.5" top="0.33300000000000002" bottom="0.66700000000000004" header="0.5" footer="0.5"/>
  <pageSetup scale="65" orientation="portrait" horizontalDpi="36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transitionEntry="1" codeName="Sheet27">
    <pageSetUpPr fitToPage="1"/>
  </sheetPr>
  <dimension ref="B2:J136"/>
  <sheetViews>
    <sheetView showGridLines="0" showRowColHeaders="0" defaultGridColor="0" view="pageBreakPreview" colorId="22" zoomScale="102" zoomScaleNormal="75" zoomScaleSheetLayoutView="102" workbookViewId="0">
      <selection activeCell="P45" sqref="P45"/>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4.88671875" style="34" bestFit="1" customWidth="1"/>
    <col min="9" max="9" width="5.5546875" style="23" bestFit="1" customWidth="1"/>
    <col min="10" max="16384" width="9.77734375" style="23"/>
  </cols>
  <sheetData>
    <row r="2" spans="2:10" ht="20.100000000000001" customHeight="1" x14ac:dyDescent="0.35">
      <c r="B2" s="120" t="s">
        <v>138</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t="str">
        <f>'PIN 1'!D9</f>
        <v>JOB ID</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91" t="s">
        <v>199</v>
      </c>
      <c r="D9" s="792"/>
      <c r="E9" s="792"/>
      <c r="F9" s="792"/>
      <c r="G9" s="792"/>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c r="C21" s="770"/>
      <c r="D21" s="324">
        <v>0</v>
      </c>
      <c r="E21" s="318">
        <v>0</v>
      </c>
      <c r="F21" s="53">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0" ht="20.100000000000001" customHeight="1" x14ac:dyDescent="0.25">
      <c r="B33" s="771"/>
      <c r="C33" s="772"/>
      <c r="D33" s="320">
        <v>0</v>
      </c>
      <c r="E33" s="320">
        <v>0</v>
      </c>
      <c r="F33" s="321">
        <v>0</v>
      </c>
      <c r="G33" s="90">
        <f t="shared" si="1"/>
        <v>0</v>
      </c>
      <c r="H33" s="76"/>
      <c r="I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c r="J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thickBot="1" x14ac:dyDescent="0.3">
      <c r="B38" s="767"/>
      <c r="C38" s="768"/>
      <c r="D38" s="322">
        <v>0</v>
      </c>
      <c r="E38" s="322">
        <v>0</v>
      </c>
      <c r="F38" s="323">
        <v>0</v>
      </c>
      <c r="G38" s="91">
        <f t="shared" si="1"/>
        <v>0</v>
      </c>
      <c r="H38" s="76"/>
      <c r="I38" s="38"/>
      <c r="J38" s="38"/>
    </row>
    <row r="39" spans="2:10" ht="20.100000000000001" customHeight="1" x14ac:dyDescent="0.25">
      <c r="B39" s="61"/>
      <c r="C39" s="61"/>
      <c r="D39" s="82"/>
      <c r="E39" s="82" t="s">
        <v>19</v>
      </c>
      <c r="F39" s="66" t="s">
        <v>56</v>
      </c>
      <c r="G39" s="95">
        <f>SUM(G31:G38)</f>
        <v>0</v>
      </c>
      <c r="H39" s="75"/>
      <c r="I39" s="38"/>
      <c r="J39" s="38"/>
    </row>
    <row r="40" spans="2:10" ht="20.100000000000001" customHeight="1" x14ac:dyDescent="0.25">
      <c r="B40" s="27" t="s">
        <v>19</v>
      </c>
      <c r="C40" s="27"/>
      <c r="D40" s="26"/>
      <c r="E40" s="26"/>
      <c r="F40" s="26"/>
      <c r="G40" s="96"/>
      <c r="H40" s="77"/>
    </row>
    <row r="41" spans="2:10" ht="20.100000000000001" customHeight="1" thickBot="1" x14ac:dyDescent="0.3">
      <c r="B41" s="115" t="s">
        <v>57</v>
      </c>
      <c r="C41" s="116"/>
      <c r="D41" s="117"/>
      <c r="E41" s="117"/>
      <c r="F41" s="117"/>
      <c r="G41" s="118" t="s">
        <v>58</v>
      </c>
      <c r="H41" s="75"/>
      <c r="I41" s="38"/>
      <c r="J41" s="38"/>
    </row>
    <row r="42" spans="2:10" ht="20.100000000000001" customHeight="1" x14ac:dyDescent="0.25">
      <c r="B42" s="327"/>
      <c r="C42" s="328"/>
      <c r="D42" s="329"/>
      <c r="E42" s="329"/>
      <c r="F42" s="329"/>
      <c r="G42" s="330">
        <v>0</v>
      </c>
      <c r="H42" s="74"/>
      <c r="I42" s="38"/>
      <c r="J42" s="38"/>
    </row>
    <row r="43" spans="2:10" ht="20.100000000000001" customHeight="1" x14ac:dyDescent="0.25">
      <c r="B43" s="331"/>
      <c r="C43" s="332"/>
      <c r="D43" s="333"/>
      <c r="E43" s="333"/>
      <c r="F43" s="333"/>
      <c r="G43" s="334">
        <v>0</v>
      </c>
      <c r="H43" s="74"/>
      <c r="I43" s="38"/>
      <c r="J43" s="38"/>
    </row>
    <row r="44" spans="2:10" ht="20.100000000000001" customHeight="1" x14ac:dyDescent="0.25">
      <c r="B44" s="331"/>
      <c r="C44" s="332"/>
      <c r="D44" s="333"/>
      <c r="E44" s="333"/>
      <c r="F44" s="333"/>
      <c r="G44" s="334">
        <v>0</v>
      </c>
      <c r="H44" s="74"/>
      <c r="I44" s="38"/>
      <c r="J44" s="38"/>
    </row>
    <row r="45" spans="2:10" ht="20.100000000000001" customHeight="1" thickBot="1" x14ac:dyDescent="0.3">
      <c r="B45" s="335" t="s">
        <v>19</v>
      </c>
      <c r="C45" s="336"/>
      <c r="D45" s="337"/>
      <c r="E45" s="337"/>
      <c r="F45" s="337"/>
      <c r="G45" s="338">
        <v>0</v>
      </c>
      <c r="H45" s="74"/>
      <c r="I45" s="38"/>
      <c r="J45" s="38"/>
    </row>
    <row r="46" spans="2:10" ht="20.100000000000001" customHeight="1" x14ac:dyDescent="0.25">
      <c r="B46" s="61"/>
      <c r="C46" s="61"/>
      <c r="D46" s="82"/>
      <c r="E46" s="82" t="s">
        <v>19</v>
      </c>
      <c r="F46" s="66" t="s">
        <v>59</v>
      </c>
      <c r="G46" s="95">
        <f>SUM(G42:G45)</f>
        <v>0</v>
      </c>
      <c r="H46" s="75"/>
      <c r="I46" s="38"/>
      <c r="J46" s="38"/>
    </row>
    <row r="47" spans="2:10" ht="20.100000000000001" customHeight="1" x14ac:dyDescent="0.25">
      <c r="B47" s="28"/>
      <c r="C47" s="28"/>
      <c r="D47" s="30"/>
      <c r="E47" s="30"/>
      <c r="F47" s="30"/>
      <c r="G47" s="97"/>
      <c r="H47" s="30"/>
    </row>
    <row r="48" spans="2:10" ht="20.100000000000001" customHeight="1" x14ac:dyDescent="0.25">
      <c r="B48" s="61"/>
      <c r="C48" s="61" t="s">
        <v>19</v>
      </c>
      <c r="D48" s="30"/>
      <c r="E48" s="775" t="s">
        <v>60</v>
      </c>
      <c r="F48" s="789"/>
      <c r="G48" s="98">
        <f>G17+G27+G39+G46</f>
        <v>0</v>
      </c>
      <c r="H48" s="75"/>
      <c r="I48" s="38"/>
      <c r="J48" s="38"/>
    </row>
    <row r="49" spans="2:10" ht="20.100000000000001" customHeight="1" x14ac:dyDescent="0.25">
      <c r="B49" s="33" t="s">
        <v>61</v>
      </c>
      <c r="C49" s="339">
        <v>0</v>
      </c>
      <c r="D49" s="30"/>
      <c r="E49" s="775" t="s">
        <v>115</v>
      </c>
      <c r="F49" s="789"/>
      <c r="G49" s="98">
        <f>G48*C49/100</f>
        <v>0</v>
      </c>
      <c r="H49" s="75"/>
    </row>
    <row r="50" spans="2:10" ht="20.100000000000001" customHeight="1" x14ac:dyDescent="0.25">
      <c r="B50" s="28"/>
      <c r="C50" s="28"/>
      <c r="D50" s="30"/>
      <c r="E50" s="775" t="s">
        <v>62</v>
      </c>
      <c r="F50" s="789"/>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89"/>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89"/>
      <c r="G54" s="78">
        <f>IF(G48&gt;0,+G48/$G$7,0)</f>
        <v>0</v>
      </c>
      <c r="H54" s="79" t="s">
        <v>117</v>
      </c>
      <c r="I54" s="80" t="str">
        <f>G8</f>
        <v>UNIT</v>
      </c>
      <c r="J54" s="38"/>
    </row>
    <row r="55" spans="2:10" ht="20.100000000000001" customHeight="1" x14ac:dyDescent="0.25">
      <c r="E55" s="775" t="s">
        <v>116</v>
      </c>
      <c r="F55" s="789"/>
      <c r="G55" s="78">
        <f>IF(G49&gt;0,G50/$G$7,0)</f>
        <v>0</v>
      </c>
      <c r="H55" s="79" t="s">
        <v>117</v>
      </c>
      <c r="I55" s="81" t="str">
        <f>G8</f>
        <v>UNIT</v>
      </c>
      <c r="J55" s="38"/>
    </row>
    <row r="56" spans="2:10" s="86" customFormat="1" ht="36.75" customHeight="1" x14ac:dyDescent="0.2">
      <c r="B56" s="85"/>
      <c r="E56" s="777" t="s">
        <v>118</v>
      </c>
      <c r="F56" s="790"/>
      <c r="G56" s="89">
        <f>IF(G52&gt;0,(G52/$G$7),0)</f>
        <v>0</v>
      </c>
      <c r="H56" s="87" t="s">
        <v>117</v>
      </c>
      <c r="I56" s="88" t="str">
        <f>G8</f>
        <v>UNIT</v>
      </c>
      <c r="J56" s="85"/>
    </row>
    <row r="57" spans="2:10" ht="20.100000000000001" customHeight="1" x14ac:dyDescent="0.25">
      <c r="G57" s="69"/>
      <c r="H57" s="69"/>
    </row>
    <row r="64" spans="2:10" ht="20.100000000000001" hidden="1" customHeight="1" x14ac:dyDescent="0.25"/>
    <row r="65" spans="4:4" ht="20.100000000000001" hidden="1" customHeight="1" x14ac:dyDescent="0.25"/>
    <row r="66" spans="4:4" ht="20.100000000000001" hidden="1" customHeight="1" x14ac:dyDescent="0.25"/>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row>
    <row r="80" spans="4:4"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password="C9E0" sheet="1" objects="1" scenarios="1"/>
  <mergeCells count="32">
    <mergeCell ref="B11:C11"/>
    <mergeCell ref="B19:C20"/>
    <mergeCell ref="D19:D20"/>
    <mergeCell ref="B29:C30"/>
    <mergeCell ref="F29:F30"/>
    <mergeCell ref="B13:C13"/>
    <mergeCell ref="B14:C14"/>
    <mergeCell ref="B15:C15"/>
    <mergeCell ref="B16:C16"/>
    <mergeCell ref="E55:F55"/>
    <mergeCell ref="E56:F56"/>
    <mergeCell ref="E54:F54"/>
    <mergeCell ref="C9:G9"/>
    <mergeCell ref="B21:C21"/>
    <mergeCell ref="B22:C22"/>
    <mergeCell ref="B23:C23"/>
    <mergeCell ref="B24:C24"/>
    <mergeCell ref="E49:F49"/>
    <mergeCell ref="B12:C12"/>
    <mergeCell ref="B34:C34"/>
    <mergeCell ref="E50:F50"/>
    <mergeCell ref="B35:C35"/>
    <mergeCell ref="B36:C36"/>
    <mergeCell ref="B37:C37"/>
    <mergeCell ref="B38:C38"/>
    <mergeCell ref="E52:F52"/>
    <mergeCell ref="B25:C25"/>
    <mergeCell ref="B26:C26"/>
    <mergeCell ref="B31:C31"/>
    <mergeCell ref="B32:C32"/>
    <mergeCell ref="B33:C33"/>
    <mergeCell ref="E48:F48"/>
  </mergeCells>
  <phoneticPr fontId="0" type="noConversion"/>
  <dataValidations count="2">
    <dataValidation type="list" allowBlank="1" showInputMessage="1" showErrorMessage="1" sqref="B9" xr:uid="{00000000-0002-0000-1A00-000000000000}">
      <formula1>$B$128:$B$138</formula1>
    </dataValidation>
    <dataValidation type="list" allowBlank="1" showInputMessage="1" showErrorMessage="1" sqref="B21:C26" xr:uid="{00000000-0002-0000-1A00-000001000000}">
      <formula1>$D$68:$D$82</formula1>
    </dataValidation>
  </dataValidations>
  <pageMargins left="0.25" right="0.5" top="0.33300000000000002" bottom="0.66700000000000004" header="0.5" footer="0.5"/>
  <pageSetup scale="65" orientation="portrait" horizontalDpi="36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ransitionEvaluation="1" transitionEntry="1" codeName="Sheet28">
    <pageSetUpPr fitToPage="1"/>
  </sheetPr>
  <dimension ref="B2:J136"/>
  <sheetViews>
    <sheetView showRowColHeaders="0" defaultGridColor="0" view="pageBreakPreview" colorId="22" zoomScale="99" zoomScaleNormal="75" zoomScaleSheetLayoutView="99" workbookViewId="0">
      <selection activeCell="V36" sqref="V36"/>
    </sheetView>
  </sheetViews>
  <sheetFormatPr defaultColWidth="9.77734375" defaultRowHeight="20.100000000000001" customHeight="1" x14ac:dyDescent="0.25"/>
  <cols>
    <col min="1" max="1" width="9.77734375" style="23"/>
    <col min="2" max="2" width="13.77734375" style="23" customWidth="1"/>
    <col min="3" max="3" width="9.77734375" style="23"/>
    <col min="4" max="4" width="16.5546875" style="34" bestFit="1" customWidth="1"/>
    <col min="5" max="5" width="13.77734375" style="34" customWidth="1"/>
    <col min="6" max="6" width="27.109375" style="34" customWidth="1"/>
    <col min="7" max="7" width="23.109375" style="34" bestFit="1" customWidth="1"/>
    <col min="8" max="8" width="4.88671875" style="34" customWidth="1"/>
    <col min="9" max="9" width="5.5546875" style="23" bestFit="1" customWidth="1"/>
    <col min="10" max="16384" width="9.77734375" style="23"/>
  </cols>
  <sheetData>
    <row r="2" spans="2:10" ht="20.100000000000001" customHeight="1" x14ac:dyDescent="0.35">
      <c r="B2" s="120" t="s">
        <v>139</v>
      </c>
      <c r="F2" s="71">
        <f ca="1">NOW()</f>
        <v>43600.393459837964</v>
      </c>
      <c r="G2" s="65">
        <f ca="1">NOW()</f>
        <v>43600.393459837964</v>
      </c>
    </row>
    <row r="4" spans="2:10" ht="20.100000000000001" customHeight="1" x14ac:dyDescent="0.25">
      <c r="B4" s="59" t="s">
        <v>33</v>
      </c>
      <c r="C4" s="60"/>
      <c r="D4" s="290" t="str">
        <f>'CONTACT INFO'!$C$16</f>
        <v>LETTING DATE</v>
      </c>
      <c r="E4" s="82"/>
      <c r="F4" s="67" t="s">
        <v>34</v>
      </c>
      <c r="G4" s="189" t="str">
        <f>'PIN 1'!G6</f>
        <v>CONTRACT NUMBER</v>
      </c>
      <c r="H4" s="73"/>
      <c r="I4" s="104"/>
      <c r="J4" s="38"/>
    </row>
    <row r="5" spans="2:10" ht="20.100000000000001" customHeight="1" x14ac:dyDescent="0.25">
      <c r="B5" s="59" t="s">
        <v>35</v>
      </c>
      <c r="C5" s="60"/>
      <c r="D5" s="183" t="str">
        <f>'CONTACT INFO'!$C$17</f>
        <v>ITEM NUMBER</v>
      </c>
      <c r="E5" s="82"/>
      <c r="F5" s="67" t="s">
        <v>36</v>
      </c>
      <c r="G5" s="314" t="s">
        <v>140</v>
      </c>
      <c r="H5" s="105"/>
      <c r="I5" s="104"/>
      <c r="J5" s="38"/>
    </row>
    <row r="6" spans="2:10" ht="20.100000000000001" customHeight="1" x14ac:dyDescent="0.25">
      <c r="B6" s="59" t="s">
        <v>37</v>
      </c>
      <c r="C6" s="62" t="s">
        <v>19</v>
      </c>
      <c r="D6" s="183" t="str">
        <f>'CONTACT INFO'!$C$18</f>
        <v>COUNTY</v>
      </c>
      <c r="E6" s="82"/>
      <c r="F6" s="70" t="s">
        <v>38</v>
      </c>
      <c r="G6" s="315" t="s">
        <v>120</v>
      </c>
      <c r="H6" s="106"/>
      <c r="I6" s="104"/>
      <c r="J6" s="38"/>
    </row>
    <row r="7" spans="2:10" ht="20.100000000000001" customHeight="1" x14ac:dyDescent="0.25">
      <c r="B7" s="59" t="s">
        <v>39</v>
      </c>
      <c r="C7" s="60"/>
      <c r="D7" s="313">
        <v>6304201700</v>
      </c>
      <c r="E7" s="82"/>
      <c r="F7" s="67" t="s">
        <v>40</v>
      </c>
      <c r="G7" s="316" t="s">
        <v>121</v>
      </c>
      <c r="H7" s="74"/>
      <c r="I7" s="104" t="s">
        <v>19</v>
      </c>
      <c r="J7" s="38"/>
    </row>
    <row r="8" spans="2:10" ht="20.100000000000001" customHeight="1" x14ac:dyDescent="0.25">
      <c r="B8" s="63"/>
      <c r="C8" s="63"/>
      <c r="D8" s="74" t="s">
        <v>19</v>
      </c>
      <c r="E8" s="75"/>
      <c r="F8" s="67" t="s">
        <v>42</v>
      </c>
      <c r="G8" s="316" t="s">
        <v>44</v>
      </c>
      <c r="H8" s="74"/>
      <c r="I8" s="64"/>
      <c r="J8" s="38"/>
    </row>
    <row r="9" spans="2:10" ht="20.100000000000001" customHeight="1" x14ac:dyDescent="0.25">
      <c r="B9" s="317">
        <v>8</v>
      </c>
      <c r="C9" s="791" t="s">
        <v>199</v>
      </c>
      <c r="D9" s="792"/>
      <c r="E9" s="792"/>
      <c r="F9" s="792"/>
      <c r="G9" s="792"/>
      <c r="H9" s="65"/>
      <c r="I9" s="38"/>
      <c r="J9" s="38"/>
    </row>
    <row r="10" spans="2:10" ht="20.100000000000001" customHeight="1" x14ac:dyDescent="0.25">
      <c r="B10" s="107"/>
      <c r="C10" s="108"/>
      <c r="D10" s="109"/>
      <c r="E10" s="83"/>
      <c r="F10" s="71"/>
      <c r="G10" s="65"/>
      <c r="H10" s="65"/>
      <c r="I10" s="38"/>
      <c r="J10" s="38"/>
    </row>
    <row r="11" spans="2:10" ht="20.100000000000001" customHeight="1" thickBot="1" x14ac:dyDescent="0.3">
      <c r="B11" s="779" t="s">
        <v>20</v>
      </c>
      <c r="C11" s="780"/>
      <c r="D11" s="119" t="s">
        <v>44</v>
      </c>
      <c r="E11" s="119" t="s">
        <v>40</v>
      </c>
      <c r="F11" s="119" t="s">
        <v>45</v>
      </c>
      <c r="G11" s="119" t="s">
        <v>27</v>
      </c>
      <c r="H11" s="75"/>
      <c r="I11" s="110"/>
      <c r="J11" s="104"/>
    </row>
    <row r="12" spans="2:10" ht="20.100000000000001" customHeight="1" x14ac:dyDescent="0.25">
      <c r="B12" s="769"/>
      <c r="C12" s="770"/>
      <c r="D12" s="318"/>
      <c r="E12" s="318">
        <v>0</v>
      </c>
      <c r="F12" s="319">
        <v>0</v>
      </c>
      <c r="G12" s="92">
        <f>E12*F12</f>
        <v>0</v>
      </c>
      <c r="H12" s="76"/>
      <c r="I12" s="104"/>
      <c r="J12" s="111"/>
    </row>
    <row r="13" spans="2:10" ht="20.100000000000001" customHeight="1" x14ac:dyDescent="0.25">
      <c r="B13" s="771"/>
      <c r="C13" s="772"/>
      <c r="D13" s="320"/>
      <c r="E13" s="320">
        <v>0</v>
      </c>
      <c r="F13" s="321">
        <v>0</v>
      </c>
      <c r="G13" s="90">
        <f>E13*F13</f>
        <v>0</v>
      </c>
      <c r="H13" s="76"/>
      <c r="I13" s="104"/>
      <c r="J13" s="104"/>
    </row>
    <row r="14" spans="2:10" ht="20.100000000000001" customHeight="1" x14ac:dyDescent="0.25">
      <c r="B14" s="771"/>
      <c r="C14" s="772"/>
      <c r="D14" s="320"/>
      <c r="E14" s="320">
        <v>0</v>
      </c>
      <c r="F14" s="321">
        <v>0</v>
      </c>
      <c r="G14" s="90">
        <f>E14*F14</f>
        <v>0</v>
      </c>
      <c r="H14" s="76"/>
      <c r="I14" s="104"/>
      <c r="J14" s="104"/>
    </row>
    <row r="15" spans="2:10" ht="20.100000000000001" customHeight="1" x14ac:dyDescent="0.25">
      <c r="B15" s="771"/>
      <c r="C15" s="772"/>
      <c r="D15" s="320"/>
      <c r="E15" s="320">
        <v>0</v>
      </c>
      <c r="F15" s="321">
        <v>0</v>
      </c>
      <c r="G15" s="90">
        <f>E15*F15</f>
        <v>0</v>
      </c>
      <c r="H15" s="76"/>
      <c r="I15" s="104"/>
      <c r="J15" s="104"/>
    </row>
    <row r="16" spans="2:10" ht="20.100000000000001" customHeight="1" thickBot="1" x14ac:dyDescent="0.3">
      <c r="B16" s="767"/>
      <c r="C16" s="768"/>
      <c r="D16" s="322"/>
      <c r="E16" s="322">
        <v>0</v>
      </c>
      <c r="F16" s="323">
        <v>0</v>
      </c>
      <c r="G16" s="91">
        <f>E16*F16</f>
        <v>0</v>
      </c>
      <c r="H16" s="76"/>
      <c r="I16" s="104"/>
      <c r="J16" s="104"/>
    </row>
    <row r="17" spans="2:10" ht="20.100000000000001" customHeight="1" x14ac:dyDescent="0.25">
      <c r="B17" s="38"/>
      <c r="C17" s="38"/>
      <c r="D17" s="55"/>
      <c r="E17" s="55" t="s">
        <v>19</v>
      </c>
      <c r="F17" s="99" t="s">
        <v>47</v>
      </c>
      <c r="G17" s="92">
        <f>SUM(G12:G16)</f>
        <v>0</v>
      </c>
      <c r="H17" s="76"/>
      <c r="I17" s="104"/>
      <c r="J17" s="104"/>
    </row>
    <row r="18" spans="2:10" ht="20.100000000000001" customHeight="1" x14ac:dyDescent="0.25">
      <c r="B18" s="38" t="s">
        <v>19</v>
      </c>
      <c r="C18" s="38"/>
      <c r="D18" s="55"/>
      <c r="E18" s="55"/>
      <c r="F18" s="100"/>
      <c r="G18" s="93"/>
      <c r="H18" s="55"/>
      <c r="I18" s="104"/>
      <c r="J18" s="111"/>
    </row>
    <row r="19" spans="2:10" ht="20.100000000000001" customHeight="1" x14ac:dyDescent="0.25">
      <c r="B19" s="781" t="s">
        <v>49</v>
      </c>
      <c r="C19" s="782"/>
      <c r="D19" s="785" t="s">
        <v>50</v>
      </c>
      <c r="E19" s="68" t="s">
        <v>48</v>
      </c>
      <c r="F19" s="101" t="s">
        <v>112</v>
      </c>
      <c r="G19" s="94" t="s">
        <v>18</v>
      </c>
      <c r="H19" s="75"/>
      <c r="I19" s="104"/>
      <c r="J19" s="104"/>
    </row>
    <row r="20" spans="2:10" ht="20.100000000000001" customHeight="1" thickBot="1" x14ac:dyDescent="0.3">
      <c r="B20" s="783"/>
      <c r="C20" s="784"/>
      <c r="D20" s="786"/>
      <c r="E20" s="185" t="s">
        <v>51</v>
      </c>
      <c r="F20" s="113" t="s">
        <v>52</v>
      </c>
      <c r="G20" s="114" t="s">
        <v>22</v>
      </c>
      <c r="H20" s="75"/>
      <c r="I20" s="104"/>
      <c r="J20" s="104"/>
    </row>
    <row r="21" spans="2:10" ht="20.100000000000001" customHeight="1" x14ac:dyDescent="0.25">
      <c r="B21" s="769" t="s">
        <v>294</v>
      </c>
      <c r="C21" s="770"/>
      <c r="D21" s="324">
        <v>0</v>
      </c>
      <c r="E21" s="318">
        <v>0</v>
      </c>
      <c r="F21" s="53">
        <f>IF(E21&gt;0,VLOOKUP(+B21,'LOADED LABOR RATES'!$B$6:$D$63,3),0)</f>
        <v>0</v>
      </c>
      <c r="G21" s="92">
        <f t="shared" ref="G21:G26" si="0">IF($B$9=8,D21*E21*F21*8,D21*E21*F21*8+D21*E21*F21*($B$9-8)*1.5)</f>
        <v>0</v>
      </c>
      <c r="H21" s="76"/>
      <c r="I21" s="104"/>
      <c r="J21" s="104"/>
    </row>
    <row r="22" spans="2:10" ht="20.100000000000001" customHeight="1" x14ac:dyDescent="0.25">
      <c r="B22" s="771"/>
      <c r="C22" s="772"/>
      <c r="D22" s="325">
        <v>0</v>
      </c>
      <c r="E22" s="320">
        <v>0</v>
      </c>
      <c r="F22" s="102">
        <f>IF(E22&gt;0,VLOOKUP(+B22,'LOADED LABOR RATES'!$B$6:$D$63,3),0)</f>
        <v>0</v>
      </c>
      <c r="G22" s="92">
        <f t="shared" si="0"/>
        <v>0</v>
      </c>
      <c r="H22" s="76"/>
      <c r="I22" s="104"/>
      <c r="J22" s="38"/>
    </row>
    <row r="23" spans="2:10" ht="20.100000000000001" customHeight="1" x14ac:dyDescent="0.25">
      <c r="B23" s="771"/>
      <c r="C23" s="772"/>
      <c r="D23" s="325">
        <v>0</v>
      </c>
      <c r="E23" s="320">
        <v>0</v>
      </c>
      <c r="F23" s="102">
        <f>IF(E23&gt;0,VLOOKUP(+B23,'LOADED LABOR RATES'!$B$6:$D$63,3),0)</f>
        <v>0</v>
      </c>
      <c r="G23" s="92">
        <f t="shared" si="0"/>
        <v>0</v>
      </c>
      <c r="H23" s="76"/>
      <c r="I23" s="104"/>
      <c r="J23" s="38"/>
    </row>
    <row r="24" spans="2:10" ht="20.100000000000001" customHeight="1" x14ac:dyDescent="0.25">
      <c r="B24" s="771"/>
      <c r="C24" s="772"/>
      <c r="D24" s="325">
        <v>0</v>
      </c>
      <c r="E24" s="320">
        <v>0</v>
      </c>
      <c r="F24" s="102">
        <f>IF(E24&gt;0,VLOOKUP(+B24,'LOADED LABOR RATES'!$B$6:$D$63,3),0)</f>
        <v>0</v>
      </c>
      <c r="G24" s="92">
        <f t="shared" si="0"/>
        <v>0</v>
      </c>
      <c r="H24" s="76"/>
      <c r="I24" s="38"/>
      <c r="J24" s="38"/>
    </row>
    <row r="25" spans="2:10" ht="20.100000000000001" customHeight="1" x14ac:dyDescent="0.25">
      <c r="B25" s="771"/>
      <c r="C25" s="772"/>
      <c r="D25" s="325">
        <v>0</v>
      </c>
      <c r="E25" s="320">
        <v>0</v>
      </c>
      <c r="F25" s="102">
        <f>IF(E25&gt;0,VLOOKUP(+B25,'LOADED LABOR RATES'!$B$6:$D$63,3),0)</f>
        <v>0</v>
      </c>
      <c r="G25" s="92">
        <f t="shared" si="0"/>
        <v>0</v>
      </c>
      <c r="H25" s="76"/>
      <c r="I25" s="38"/>
      <c r="J25" s="38"/>
    </row>
    <row r="26" spans="2:10" ht="20.100000000000001" customHeight="1" thickBot="1" x14ac:dyDescent="0.3">
      <c r="B26" s="767"/>
      <c r="C26" s="768"/>
      <c r="D26" s="326">
        <v>0</v>
      </c>
      <c r="E26" s="322">
        <v>0</v>
      </c>
      <c r="F26" s="103">
        <f>IF(E26&gt;0,VLOOKUP(+B26,'LOADED LABOR RATES'!$B$6:$D$63,3),0)</f>
        <v>0</v>
      </c>
      <c r="G26" s="310">
        <f t="shared" si="0"/>
        <v>0</v>
      </c>
      <c r="H26" s="76"/>
      <c r="I26" s="38"/>
      <c r="J26" s="38"/>
    </row>
    <row r="27" spans="2:10" ht="20.100000000000001" customHeight="1" x14ac:dyDescent="0.25">
      <c r="B27" s="38" t="s">
        <v>19</v>
      </c>
      <c r="C27" s="38" t="s">
        <v>19</v>
      </c>
      <c r="D27" s="55"/>
      <c r="F27" s="99" t="s">
        <v>111</v>
      </c>
      <c r="G27" s="92">
        <f>SUM(G21:G26)</f>
        <v>0</v>
      </c>
      <c r="H27" s="76"/>
      <c r="I27" s="38"/>
      <c r="J27" s="38"/>
    </row>
    <row r="28" spans="2:10" ht="20.100000000000001" customHeight="1" x14ac:dyDescent="0.25">
      <c r="B28" s="38" t="s">
        <v>19</v>
      </c>
      <c r="C28" s="38"/>
      <c r="D28" s="55"/>
      <c r="E28" s="55"/>
      <c r="F28" s="100"/>
      <c r="G28" s="93"/>
      <c r="H28" s="55"/>
      <c r="I28" s="38"/>
      <c r="J28" s="38"/>
    </row>
    <row r="29" spans="2:10" ht="20.100000000000001" customHeight="1" x14ac:dyDescent="0.25">
      <c r="B29" s="781" t="s">
        <v>55</v>
      </c>
      <c r="C29" s="782"/>
      <c r="D29" s="68" t="s">
        <v>53</v>
      </c>
      <c r="E29" s="68" t="s">
        <v>54</v>
      </c>
      <c r="F29" s="787" t="s">
        <v>274</v>
      </c>
      <c r="G29" s="94" t="s">
        <v>26</v>
      </c>
      <c r="H29" s="75"/>
      <c r="I29" s="61"/>
      <c r="J29" s="38"/>
    </row>
    <row r="30" spans="2:10" ht="20.100000000000001" customHeight="1" thickBot="1" x14ac:dyDescent="0.3">
      <c r="B30" s="783"/>
      <c r="C30" s="784"/>
      <c r="D30" s="112" t="s">
        <v>51</v>
      </c>
      <c r="E30" s="185" t="s">
        <v>51</v>
      </c>
      <c r="F30" s="788"/>
      <c r="G30" s="114" t="s">
        <v>27</v>
      </c>
      <c r="H30" s="75"/>
      <c r="I30" s="61"/>
      <c r="J30" s="38"/>
    </row>
    <row r="31" spans="2:10" ht="20.100000000000001" customHeight="1" x14ac:dyDescent="0.25">
      <c r="B31" s="769"/>
      <c r="C31" s="770"/>
      <c r="D31" s="318">
        <v>0</v>
      </c>
      <c r="E31" s="318">
        <v>0</v>
      </c>
      <c r="F31" s="319">
        <v>0</v>
      </c>
      <c r="G31" s="92">
        <f t="shared" ref="G31:G38" si="1">D31*E31*F31</f>
        <v>0</v>
      </c>
      <c r="H31" s="76"/>
      <c r="I31" s="38"/>
      <c r="J31" s="38"/>
    </row>
    <row r="32" spans="2:10" ht="20.100000000000001" customHeight="1" x14ac:dyDescent="0.25">
      <c r="B32" s="771"/>
      <c r="C32" s="772"/>
      <c r="D32" s="320">
        <v>0</v>
      </c>
      <c r="E32" s="320">
        <v>0</v>
      </c>
      <c r="F32" s="321">
        <v>0</v>
      </c>
      <c r="G32" s="90">
        <f t="shared" si="1"/>
        <v>0</v>
      </c>
      <c r="H32" s="76"/>
      <c r="I32" s="38"/>
      <c r="J32" s="38"/>
    </row>
    <row r="33" spans="2:10" ht="20.100000000000001" customHeight="1" x14ac:dyDescent="0.25">
      <c r="B33" s="771"/>
      <c r="C33" s="772"/>
      <c r="D33" s="320">
        <v>0</v>
      </c>
      <c r="E33" s="320">
        <v>0</v>
      </c>
      <c r="F33" s="321">
        <v>0</v>
      </c>
      <c r="G33" s="90">
        <f t="shared" si="1"/>
        <v>0</v>
      </c>
      <c r="H33" s="76"/>
      <c r="I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c r="J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thickBot="1" x14ac:dyDescent="0.3">
      <c r="B38" s="767"/>
      <c r="C38" s="768"/>
      <c r="D38" s="322">
        <v>0</v>
      </c>
      <c r="E38" s="322">
        <v>0</v>
      </c>
      <c r="F38" s="323">
        <v>0</v>
      </c>
      <c r="G38" s="91">
        <f t="shared" si="1"/>
        <v>0</v>
      </c>
      <c r="H38" s="76"/>
      <c r="I38" s="38"/>
      <c r="J38" s="38"/>
    </row>
    <row r="39" spans="2:10" ht="20.100000000000001" customHeight="1" x14ac:dyDescent="0.25">
      <c r="B39" s="61"/>
      <c r="C39" s="61"/>
      <c r="D39" s="82"/>
      <c r="E39" s="82" t="s">
        <v>19</v>
      </c>
      <c r="F39" s="66" t="s">
        <v>56</v>
      </c>
      <c r="G39" s="95">
        <f>SUM(G31:G38)</f>
        <v>0</v>
      </c>
      <c r="H39" s="75"/>
      <c r="I39" s="38"/>
      <c r="J39" s="38"/>
    </row>
    <row r="40" spans="2:10" ht="20.100000000000001" customHeight="1" x14ac:dyDescent="0.25">
      <c r="B40" s="27" t="s">
        <v>19</v>
      </c>
      <c r="C40" s="27"/>
      <c r="D40" s="26"/>
      <c r="E40" s="26"/>
      <c r="F40" s="26"/>
      <c r="G40" s="96"/>
      <c r="H40" s="77"/>
    </row>
    <row r="41" spans="2:10" ht="20.100000000000001" customHeight="1" thickBot="1" x14ac:dyDescent="0.3">
      <c r="B41" s="115" t="s">
        <v>57</v>
      </c>
      <c r="C41" s="116"/>
      <c r="D41" s="117"/>
      <c r="E41" s="117"/>
      <c r="F41" s="117"/>
      <c r="G41" s="118" t="s">
        <v>58</v>
      </c>
      <c r="H41" s="75"/>
      <c r="I41" s="38"/>
      <c r="J41" s="38"/>
    </row>
    <row r="42" spans="2:10" ht="20.100000000000001" customHeight="1" x14ac:dyDescent="0.25">
      <c r="B42" s="327"/>
      <c r="C42" s="328"/>
      <c r="D42" s="329"/>
      <c r="E42" s="329"/>
      <c r="F42" s="329"/>
      <c r="G42" s="330">
        <v>0</v>
      </c>
      <c r="H42" s="74"/>
      <c r="I42" s="38"/>
      <c r="J42" s="38"/>
    </row>
    <row r="43" spans="2:10" ht="20.100000000000001" customHeight="1" x14ac:dyDescent="0.25">
      <c r="B43" s="331"/>
      <c r="C43" s="332"/>
      <c r="D43" s="333"/>
      <c r="E43" s="333"/>
      <c r="F43" s="333"/>
      <c r="G43" s="334">
        <v>0</v>
      </c>
      <c r="H43" s="74"/>
      <c r="I43" s="38"/>
      <c r="J43" s="38"/>
    </row>
    <row r="44" spans="2:10" ht="20.100000000000001" customHeight="1" x14ac:dyDescent="0.25">
      <c r="B44" s="331"/>
      <c r="C44" s="332"/>
      <c r="D44" s="333"/>
      <c r="E44" s="333"/>
      <c r="F44" s="333"/>
      <c r="G44" s="334">
        <v>0</v>
      </c>
      <c r="H44" s="74"/>
      <c r="I44" s="38"/>
      <c r="J44" s="38"/>
    </row>
    <row r="45" spans="2:10" ht="20.100000000000001" customHeight="1" thickBot="1" x14ac:dyDescent="0.3">
      <c r="B45" s="335" t="s">
        <v>19</v>
      </c>
      <c r="C45" s="336"/>
      <c r="D45" s="337"/>
      <c r="E45" s="337"/>
      <c r="F45" s="337"/>
      <c r="G45" s="338">
        <v>0</v>
      </c>
      <c r="H45" s="74"/>
      <c r="I45" s="38"/>
      <c r="J45" s="38"/>
    </row>
    <row r="46" spans="2:10" ht="20.100000000000001" customHeight="1" x14ac:dyDescent="0.25">
      <c r="B46" s="61"/>
      <c r="C46" s="61"/>
      <c r="D46" s="82"/>
      <c r="E46" s="82" t="s">
        <v>19</v>
      </c>
      <c r="F46" s="66" t="s">
        <v>59</v>
      </c>
      <c r="G46" s="95">
        <f>SUM(G42:G45)</f>
        <v>0</v>
      </c>
      <c r="H46" s="75"/>
      <c r="I46" s="38"/>
      <c r="J46" s="38"/>
    </row>
    <row r="47" spans="2:10" ht="20.100000000000001" customHeight="1" x14ac:dyDescent="0.25">
      <c r="B47" s="28"/>
      <c r="C47" s="28"/>
      <c r="D47" s="30"/>
      <c r="E47" s="30"/>
      <c r="F47" s="30"/>
      <c r="G47" s="97"/>
      <c r="H47" s="30"/>
    </row>
    <row r="48" spans="2:10" ht="20.100000000000001" customHeight="1" x14ac:dyDescent="0.25">
      <c r="B48" s="61"/>
      <c r="C48" s="61" t="s">
        <v>19</v>
      </c>
      <c r="D48" s="30"/>
      <c r="E48" s="775" t="s">
        <v>60</v>
      </c>
      <c r="F48" s="789"/>
      <c r="G48" s="98">
        <f>G17+G27+G39+G46</f>
        <v>0</v>
      </c>
      <c r="H48" s="75"/>
      <c r="I48" s="38"/>
      <c r="J48" s="38"/>
    </row>
    <row r="49" spans="2:10" ht="20.100000000000001" customHeight="1" x14ac:dyDescent="0.25">
      <c r="B49" s="33" t="s">
        <v>61</v>
      </c>
      <c r="C49" s="339">
        <v>0</v>
      </c>
      <c r="D49" s="30"/>
      <c r="E49" s="775" t="s">
        <v>115</v>
      </c>
      <c r="F49" s="789"/>
      <c r="G49" s="98">
        <f>G48*C49/100</f>
        <v>0</v>
      </c>
      <c r="H49" s="75"/>
    </row>
    <row r="50" spans="2:10" ht="20.100000000000001" customHeight="1" x14ac:dyDescent="0.25">
      <c r="B50" s="28"/>
      <c r="C50" s="28"/>
      <c r="D50" s="30"/>
      <c r="E50" s="775" t="s">
        <v>62</v>
      </c>
      <c r="F50" s="789"/>
      <c r="G50" s="98">
        <f>G49+G48</f>
        <v>0</v>
      </c>
      <c r="H50" s="75"/>
    </row>
    <row r="51" spans="2:10" ht="20.100000000000001" customHeight="1" x14ac:dyDescent="0.25">
      <c r="B51" s="32" t="s">
        <v>63</v>
      </c>
      <c r="C51" s="339">
        <v>0</v>
      </c>
      <c r="D51" s="30"/>
      <c r="E51" s="84" t="s">
        <v>114</v>
      </c>
      <c r="F51" s="72"/>
      <c r="G51" s="98">
        <f>G48*C51/100</f>
        <v>0</v>
      </c>
      <c r="H51" s="75"/>
    </row>
    <row r="52" spans="2:10" ht="20.100000000000001" customHeight="1" x14ac:dyDescent="0.25">
      <c r="B52" s="28"/>
      <c r="C52" s="28"/>
      <c r="D52" s="30"/>
      <c r="E52" s="775" t="s">
        <v>113</v>
      </c>
      <c r="F52" s="789"/>
      <c r="G52" s="98">
        <f>G50+G51</f>
        <v>0</v>
      </c>
      <c r="H52" s="75"/>
    </row>
    <row r="53" spans="2:10" ht="20.100000000000001" customHeight="1" x14ac:dyDescent="0.25">
      <c r="B53" s="28"/>
      <c r="C53" s="28"/>
      <c r="D53" s="30"/>
      <c r="E53" s="29"/>
      <c r="F53" s="30"/>
      <c r="G53" s="30"/>
      <c r="H53" s="30"/>
    </row>
    <row r="54" spans="2:10" ht="20.100000000000001" customHeight="1" x14ac:dyDescent="0.25">
      <c r="B54" s="38"/>
      <c r="E54" s="775" t="s">
        <v>64</v>
      </c>
      <c r="F54" s="789"/>
      <c r="G54" s="78">
        <f>IF(G48&gt;0,+G48/$G$7,0)</f>
        <v>0</v>
      </c>
      <c r="H54" s="79" t="s">
        <v>117</v>
      </c>
      <c r="I54" s="80" t="str">
        <f>G8</f>
        <v>UNIT</v>
      </c>
      <c r="J54" s="38"/>
    </row>
    <row r="55" spans="2:10" ht="20.100000000000001" customHeight="1" x14ac:dyDescent="0.25">
      <c r="E55" s="775" t="s">
        <v>116</v>
      </c>
      <c r="F55" s="789"/>
      <c r="G55" s="78">
        <f>IF(G49&gt;0,G50/$G$7,0)</f>
        <v>0</v>
      </c>
      <c r="H55" s="79" t="s">
        <v>117</v>
      </c>
      <c r="I55" s="81" t="str">
        <f>G8</f>
        <v>UNIT</v>
      </c>
      <c r="J55" s="38"/>
    </row>
    <row r="56" spans="2:10" s="86" customFormat="1" ht="36.75" customHeight="1" x14ac:dyDescent="0.2">
      <c r="B56" s="85"/>
      <c r="E56" s="777" t="s">
        <v>118</v>
      </c>
      <c r="F56" s="790"/>
      <c r="G56" s="89">
        <f>IF(G52&gt;0,(G52/$G$7),0)</f>
        <v>0</v>
      </c>
      <c r="H56" s="87" t="s">
        <v>117</v>
      </c>
      <c r="I56" s="88" t="str">
        <f>G8</f>
        <v>UNIT</v>
      </c>
      <c r="J56" s="85"/>
    </row>
    <row r="57" spans="2:10" ht="20.100000000000001" customHeight="1" x14ac:dyDescent="0.25">
      <c r="G57" s="69"/>
      <c r="H57" s="69"/>
    </row>
    <row r="64" spans="2:10" ht="20.100000000000001" hidden="1" customHeight="1" x14ac:dyDescent="0.25"/>
    <row r="65" spans="4:4" ht="20.100000000000001" hidden="1" customHeight="1" x14ac:dyDescent="0.25"/>
    <row r="66" spans="4:4" ht="20.100000000000001" hidden="1" customHeight="1" x14ac:dyDescent="0.25"/>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row>
    <row r="80" spans="4:4" ht="20.100000000000001" hidden="1" customHeight="1" x14ac:dyDescent="0.25">
      <c r="D80" s="289"/>
    </row>
    <row r="81" spans="4:4" ht="20.100000000000001" hidden="1" customHeight="1" x14ac:dyDescent="0.25">
      <c r="D81" s="289"/>
    </row>
    <row r="82" spans="4:4" ht="20.100000000000001" hidden="1" customHeight="1" x14ac:dyDescent="0.25">
      <c r="D82" s="289"/>
    </row>
    <row r="83" spans="4:4" ht="20.100000000000001" hidden="1" customHeight="1" x14ac:dyDescent="0.25"/>
    <row r="126" spans="2:2" ht="20.100000000000001" customHeight="1" x14ac:dyDescent="0.25">
      <c r="B126" s="23">
        <v>8</v>
      </c>
    </row>
    <row r="127" spans="2:2" ht="20.100000000000001" customHeight="1" x14ac:dyDescent="0.25">
      <c r="B127" s="23">
        <v>9</v>
      </c>
    </row>
    <row r="128" spans="2:2" ht="20.100000000000001" customHeight="1" x14ac:dyDescent="0.25">
      <c r="B128" s="23">
        <v>10</v>
      </c>
    </row>
    <row r="129" spans="2:2" ht="20.100000000000001" customHeight="1" x14ac:dyDescent="0.25">
      <c r="B129" s="23">
        <v>11</v>
      </c>
    </row>
    <row r="130" spans="2:2" ht="20.100000000000001" customHeight="1" x14ac:dyDescent="0.25">
      <c r="B130" s="23">
        <v>12</v>
      </c>
    </row>
    <row r="131" spans="2:2" ht="20.100000000000001" customHeight="1" x14ac:dyDescent="0.25">
      <c r="B131" s="23">
        <v>13</v>
      </c>
    </row>
    <row r="132" spans="2:2" ht="20.100000000000001" customHeight="1" x14ac:dyDescent="0.25">
      <c r="B132" s="23">
        <v>14</v>
      </c>
    </row>
    <row r="133" spans="2:2" ht="20.100000000000001" customHeight="1" x14ac:dyDescent="0.25">
      <c r="B133" s="23">
        <v>15</v>
      </c>
    </row>
    <row r="134" spans="2:2" ht="20.100000000000001" customHeight="1" x14ac:dyDescent="0.25">
      <c r="B134" s="23">
        <v>16</v>
      </c>
    </row>
    <row r="135" spans="2:2" ht="20.100000000000001" customHeight="1" x14ac:dyDescent="0.25">
      <c r="B135" s="23">
        <v>17</v>
      </c>
    </row>
    <row r="136" spans="2:2" ht="20.100000000000001" customHeight="1" x14ac:dyDescent="0.25">
      <c r="B136" s="23">
        <v>18</v>
      </c>
    </row>
  </sheetData>
  <sheetProtection password="C9E0" sheet="1" objects="1" scenarios="1"/>
  <mergeCells count="32">
    <mergeCell ref="B11:C11"/>
    <mergeCell ref="B19:C20"/>
    <mergeCell ref="D19:D20"/>
    <mergeCell ref="B29:C30"/>
    <mergeCell ref="F29:F30"/>
    <mergeCell ref="B13:C13"/>
    <mergeCell ref="B14:C14"/>
    <mergeCell ref="B15:C15"/>
    <mergeCell ref="B16:C16"/>
    <mergeCell ref="E55:F55"/>
    <mergeCell ref="E56:F56"/>
    <mergeCell ref="E54:F54"/>
    <mergeCell ref="C9:G9"/>
    <mergeCell ref="B21:C21"/>
    <mergeCell ref="B22:C22"/>
    <mergeCell ref="B23:C23"/>
    <mergeCell ref="B24:C24"/>
    <mergeCell ref="E49:F49"/>
    <mergeCell ref="B12:C12"/>
    <mergeCell ref="B34:C34"/>
    <mergeCell ref="E50:F50"/>
    <mergeCell ref="B35:C35"/>
    <mergeCell ref="B36:C36"/>
    <mergeCell ref="B37:C37"/>
    <mergeCell ref="B38:C38"/>
    <mergeCell ref="E52:F52"/>
    <mergeCell ref="B25:C25"/>
    <mergeCell ref="B26:C26"/>
    <mergeCell ref="B31:C31"/>
    <mergeCell ref="B32:C32"/>
    <mergeCell ref="B33:C33"/>
    <mergeCell ref="E48:F48"/>
  </mergeCells>
  <phoneticPr fontId="0" type="noConversion"/>
  <dataValidations count="2">
    <dataValidation type="list" allowBlank="1" showInputMessage="1" showErrorMessage="1" sqref="B9" xr:uid="{00000000-0002-0000-1B00-000000000000}">
      <formula1>$B$128:$B$138</formula1>
    </dataValidation>
    <dataValidation type="list" allowBlank="1" showInputMessage="1" showErrorMessage="1" sqref="B21:C26" xr:uid="{00000000-0002-0000-1B00-000001000000}">
      <formula1>$D$68:$D$82</formula1>
    </dataValidation>
  </dataValidations>
  <pageMargins left="0.25" right="0.5" top="0.33300000000000002" bottom="0.66700000000000004" header="0.5" footer="0.5"/>
  <pageSetup scale="65" orientation="portrait" horizontalDpi="360" verticalDpi="36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ransitionEvaluation="1" transitionEntry="1" codeName="Sheet29"/>
  <dimension ref="B2:L63"/>
  <sheetViews>
    <sheetView defaultGridColor="0" view="pageBreakPreview" colorId="22" zoomScaleNormal="87" zoomScaleSheetLayoutView="100" workbookViewId="0">
      <selection activeCell="B42" sqref="B42"/>
    </sheetView>
  </sheetViews>
  <sheetFormatPr defaultColWidth="9.77734375" defaultRowHeight="15.75" x14ac:dyDescent="0.25"/>
  <cols>
    <col min="1" max="1" width="9.77734375" style="23"/>
    <col min="2" max="2" width="13.77734375" style="23" customWidth="1"/>
    <col min="3" max="16384" width="9.77734375" style="23"/>
  </cols>
  <sheetData>
    <row r="2" spans="2:12" x14ac:dyDescent="0.25">
      <c r="B2" s="796" t="s">
        <v>304</v>
      </c>
      <c r="C2" s="796"/>
      <c r="D2" s="796"/>
      <c r="E2" s="796"/>
      <c r="F2" s="796"/>
      <c r="G2" s="796"/>
      <c r="H2" s="796"/>
      <c r="I2" s="796"/>
      <c r="J2" s="796"/>
      <c r="K2" s="796"/>
      <c r="L2" s="796"/>
    </row>
    <row r="3" spans="2:12" hidden="1" x14ac:dyDescent="0.25"/>
    <row r="4" spans="2:12" hidden="1" x14ac:dyDescent="0.25">
      <c r="B4" s="38" t="s">
        <v>66</v>
      </c>
      <c r="C4" s="38"/>
      <c r="D4" s="38" t="s">
        <v>96</v>
      </c>
      <c r="E4" s="39"/>
    </row>
    <row r="5" spans="2:12" hidden="1" x14ac:dyDescent="0.25">
      <c r="B5" s="38"/>
      <c r="C5" s="38"/>
      <c r="D5" s="38"/>
      <c r="E5" s="39"/>
    </row>
    <row r="6" spans="2:12" hidden="1" x14ac:dyDescent="0.25">
      <c r="B6" s="121" t="str">
        <f>UPPER('LABOR COSTS'!D38)</f>
        <v>LABOR CLASSIFICATION</v>
      </c>
      <c r="C6" s="121"/>
      <c r="D6" s="121">
        <f>'LABOR COSTS'!D58</f>
        <v>0</v>
      </c>
      <c r="E6" s="39"/>
    </row>
    <row r="7" spans="2:12" hidden="1" x14ac:dyDescent="0.25">
      <c r="B7" s="121" t="str">
        <f>UPPER('LABOR COSTS'!F38)</f>
        <v>LABOR CLASSIFICATION</v>
      </c>
      <c r="C7" s="121"/>
      <c r="D7" s="121">
        <f>'LABOR COSTS'!F58</f>
        <v>0</v>
      </c>
      <c r="E7" s="39"/>
    </row>
    <row r="8" spans="2:12" hidden="1" x14ac:dyDescent="0.25">
      <c r="B8" s="121" t="str">
        <f>UPPER('LABOR COSTS'!H38)</f>
        <v>LABOR CLASSIFICATION</v>
      </c>
      <c r="C8" s="121"/>
      <c r="D8" s="121">
        <f>'LABOR COSTS'!H58</f>
        <v>0</v>
      </c>
      <c r="E8" s="38"/>
    </row>
    <row r="9" spans="2:12" hidden="1" x14ac:dyDescent="0.25">
      <c r="B9" s="121" t="str">
        <f>UPPER('LABOR COSTS'!J38)</f>
        <v>LABOR CLASSIFICATION</v>
      </c>
      <c r="C9" s="121"/>
      <c r="D9" s="121">
        <f>'LABOR COSTS'!J58</f>
        <v>0</v>
      </c>
      <c r="E9" s="38"/>
    </row>
    <row r="10" spans="2:12" hidden="1" x14ac:dyDescent="0.25">
      <c r="B10" s="121" t="str">
        <f>UPPER('LABOR COSTS'!L38)</f>
        <v>LABOR CLASSIFICATION</v>
      </c>
      <c r="C10" s="121"/>
      <c r="D10" s="121">
        <f>'LABOR COSTS'!L58</f>
        <v>0</v>
      </c>
      <c r="E10" s="38"/>
    </row>
    <row r="11" spans="2:12" hidden="1" x14ac:dyDescent="0.25">
      <c r="B11" s="121" t="str">
        <f>UPPER('LABOR COSTS'!N38)</f>
        <v>LABOR CLASSIFICATION</v>
      </c>
      <c r="C11" s="121"/>
      <c r="D11" s="121">
        <f>'LABOR COSTS'!N58</f>
        <v>0</v>
      </c>
      <c r="E11" s="38"/>
    </row>
    <row r="12" spans="2:12" hidden="1" x14ac:dyDescent="0.25">
      <c r="B12" s="121" t="str">
        <f>UPPER('LABOR COSTS'!P38)</f>
        <v>LABOR CLASSIFICATION</v>
      </c>
      <c r="C12" s="121"/>
      <c r="D12" s="121">
        <f>'LABOR COSTS'!P58</f>
        <v>0</v>
      </c>
      <c r="E12" s="38"/>
    </row>
    <row r="13" spans="2:12" hidden="1" x14ac:dyDescent="0.25">
      <c r="B13" s="121" t="str">
        <f>UPPER('LABOR COSTS'!R38)</f>
        <v>LABOR CLASSIFICATION</v>
      </c>
      <c r="D13" s="121">
        <f>'LABOR COSTS'!R58</f>
        <v>0</v>
      </c>
    </row>
    <row r="14" spans="2:12" hidden="1" x14ac:dyDescent="0.25">
      <c r="B14" s="121" t="str">
        <f>UPPER('LABOR COSTS'!T38)</f>
        <v>LABOR CLASSIFICATION</v>
      </c>
      <c r="D14" s="121">
        <f>'LABOR COSTS'!T58</f>
        <v>0</v>
      </c>
    </row>
    <row r="15" spans="2:12" hidden="1" x14ac:dyDescent="0.25">
      <c r="B15" s="121" t="str">
        <f>UPPER('LABOR COSTS'!V38)</f>
        <v>LABOR CLASSIFICATION</v>
      </c>
      <c r="D15" s="121">
        <f>'LABOR COSTS'!V58</f>
        <v>0</v>
      </c>
    </row>
    <row r="16" spans="2:12" hidden="1" x14ac:dyDescent="0.25">
      <c r="B16" s="121" t="str">
        <f>UPPER('LABOR COSTS'!X38)</f>
        <v>LABOR CLASSIFICATION</v>
      </c>
      <c r="D16" s="121">
        <f>'LABOR COSTS'!X58</f>
        <v>0</v>
      </c>
    </row>
    <row r="17" spans="2:4" hidden="1" x14ac:dyDescent="0.25">
      <c r="B17" s="121" t="str">
        <f>UPPER('LABOR COSTS'!Z38)</f>
        <v>LABOR CLASSIFICATION</v>
      </c>
      <c r="D17" s="121">
        <f>'LABOR COSTS'!Z58</f>
        <v>0</v>
      </c>
    </row>
    <row r="18" spans="2:4" hidden="1" x14ac:dyDescent="0.25">
      <c r="B18" s="40"/>
      <c r="C18" s="41"/>
      <c r="D18" s="42"/>
    </row>
    <row r="19" spans="2:4" hidden="1" x14ac:dyDescent="0.25">
      <c r="B19" s="40"/>
      <c r="C19" s="41"/>
      <c r="D19" s="42"/>
    </row>
    <row r="20" spans="2:4" hidden="1" x14ac:dyDescent="0.25">
      <c r="B20" s="40"/>
      <c r="C20" s="41"/>
      <c r="D20" s="42"/>
    </row>
    <row r="21" spans="2:4" hidden="1" x14ac:dyDescent="0.25">
      <c r="B21" s="40"/>
      <c r="C21" s="41"/>
      <c r="D21" s="42"/>
    </row>
    <row r="22" spans="2:4" hidden="1" x14ac:dyDescent="0.25">
      <c r="B22" s="40"/>
      <c r="C22" s="41"/>
      <c r="D22" s="42"/>
    </row>
    <row r="23" spans="2:4" hidden="1" x14ac:dyDescent="0.25">
      <c r="B23" s="40"/>
      <c r="C23" s="41"/>
      <c r="D23" s="42"/>
    </row>
    <row r="24" spans="2:4" hidden="1" x14ac:dyDescent="0.25">
      <c r="B24" s="40"/>
      <c r="C24" s="41"/>
      <c r="D24" s="42"/>
    </row>
    <row r="25" spans="2:4" hidden="1" x14ac:dyDescent="0.25">
      <c r="B25" s="40"/>
      <c r="C25" s="41"/>
      <c r="D25" s="42"/>
    </row>
    <row r="26" spans="2:4" hidden="1" x14ac:dyDescent="0.25">
      <c r="B26" s="40"/>
      <c r="C26" s="41"/>
      <c r="D26" s="42"/>
    </row>
    <row r="27" spans="2:4" hidden="1" x14ac:dyDescent="0.25">
      <c r="B27" s="40"/>
      <c r="C27" s="41"/>
      <c r="D27" s="42"/>
    </row>
    <row r="28" spans="2:4" x14ac:dyDescent="0.25">
      <c r="B28" s="40"/>
      <c r="C28" s="41"/>
      <c r="D28" s="42"/>
    </row>
    <row r="29" spans="2:4" x14ac:dyDescent="0.25">
      <c r="B29" s="41"/>
      <c r="C29" s="41"/>
      <c r="D29" s="42"/>
    </row>
    <row r="30" spans="2:4" x14ac:dyDescent="0.25">
      <c r="B30" s="41"/>
      <c r="C30" s="41"/>
      <c r="D30" s="42"/>
    </row>
    <row r="31" spans="2:4" x14ac:dyDescent="0.25">
      <c r="B31" s="41"/>
      <c r="C31" s="41"/>
      <c r="D31" s="42"/>
    </row>
    <row r="32" spans="2:4" x14ac:dyDescent="0.25">
      <c r="B32" s="41"/>
      <c r="C32" s="41"/>
      <c r="D32" s="42"/>
    </row>
    <row r="33" spans="2:4" x14ac:dyDescent="0.25">
      <c r="B33" s="41"/>
      <c r="C33" s="41"/>
      <c r="D33" s="42"/>
    </row>
    <row r="34" spans="2:4" x14ac:dyDescent="0.25">
      <c r="B34" s="41"/>
      <c r="C34" s="41"/>
      <c r="D34" s="42"/>
    </row>
    <row r="35" spans="2:4" x14ac:dyDescent="0.25">
      <c r="B35" s="41"/>
      <c r="C35" s="41"/>
      <c r="D35" s="42"/>
    </row>
    <row r="36" spans="2:4" x14ac:dyDescent="0.25">
      <c r="B36" s="41"/>
      <c r="C36" s="41"/>
      <c r="D36" s="42"/>
    </row>
    <row r="37" spans="2:4" x14ac:dyDescent="0.25">
      <c r="B37" s="41"/>
      <c r="C37" s="41"/>
      <c r="D37" s="42"/>
    </row>
    <row r="38" spans="2:4" x14ac:dyDescent="0.25">
      <c r="B38" s="41"/>
      <c r="C38" s="41"/>
      <c r="D38" s="42"/>
    </row>
    <row r="39" spans="2:4" x14ac:dyDescent="0.25">
      <c r="B39" s="41"/>
      <c r="C39" s="41"/>
      <c r="D39" s="42"/>
    </row>
    <row r="40" spans="2:4" x14ac:dyDescent="0.25">
      <c r="B40" s="41"/>
      <c r="C40" s="41"/>
      <c r="D40" s="42"/>
    </row>
    <row r="41" spans="2:4" x14ac:dyDescent="0.25">
      <c r="B41" s="41"/>
      <c r="C41" s="41"/>
      <c r="D41" s="42"/>
    </row>
    <row r="42" spans="2:4" x14ac:dyDescent="0.25">
      <c r="B42" s="41"/>
      <c r="C42" s="41"/>
      <c r="D42" s="42"/>
    </row>
    <row r="43" spans="2:4" x14ac:dyDescent="0.25">
      <c r="B43" s="41"/>
      <c r="C43" s="41"/>
      <c r="D43" s="42"/>
    </row>
    <row r="44" spans="2:4" x14ac:dyDescent="0.25">
      <c r="B44" s="41"/>
      <c r="C44" s="41"/>
      <c r="D44" s="42"/>
    </row>
    <row r="45" spans="2:4" x14ac:dyDescent="0.25">
      <c r="B45" s="41"/>
      <c r="C45" s="41"/>
      <c r="D45" s="42"/>
    </row>
    <row r="46" spans="2:4" x14ac:dyDescent="0.25">
      <c r="B46" s="41"/>
      <c r="C46" s="41"/>
      <c r="D46" s="42"/>
    </row>
    <row r="47" spans="2:4" x14ac:dyDescent="0.25">
      <c r="B47" s="41"/>
      <c r="C47" s="41"/>
      <c r="D47" s="42"/>
    </row>
    <row r="48" spans="2:4" x14ac:dyDescent="0.25">
      <c r="B48" s="41"/>
      <c r="C48" s="41"/>
      <c r="D48" s="42"/>
    </row>
    <row r="49" spans="2:4" x14ac:dyDescent="0.25">
      <c r="B49" s="41"/>
      <c r="C49" s="41"/>
      <c r="D49" s="42"/>
    </row>
    <row r="50" spans="2:4" x14ac:dyDescent="0.25">
      <c r="B50" s="41"/>
      <c r="C50" s="41"/>
      <c r="D50" s="42"/>
    </row>
    <row r="51" spans="2:4" x14ac:dyDescent="0.25">
      <c r="B51" s="41"/>
      <c r="C51" s="41"/>
      <c r="D51" s="42"/>
    </row>
    <row r="52" spans="2:4" x14ac:dyDescent="0.25">
      <c r="B52" s="41"/>
      <c r="C52" s="41"/>
      <c r="D52" s="42"/>
    </row>
    <row r="53" spans="2:4" x14ac:dyDescent="0.25">
      <c r="B53" s="41"/>
      <c r="C53" s="41"/>
      <c r="D53" s="42"/>
    </row>
    <row r="54" spans="2:4" x14ac:dyDescent="0.25">
      <c r="B54" s="41"/>
      <c r="C54" s="41"/>
      <c r="D54" s="42"/>
    </row>
    <row r="55" spans="2:4" x14ac:dyDescent="0.25">
      <c r="B55" s="41"/>
      <c r="C55" s="41"/>
      <c r="D55" s="42"/>
    </row>
    <row r="56" spans="2:4" x14ac:dyDescent="0.25">
      <c r="B56" s="41"/>
      <c r="C56" s="41"/>
      <c r="D56" s="42"/>
    </row>
    <row r="57" spans="2:4" x14ac:dyDescent="0.25">
      <c r="B57" s="41"/>
      <c r="C57" s="41"/>
      <c r="D57" s="42"/>
    </row>
    <row r="58" spans="2:4" x14ac:dyDescent="0.25">
      <c r="B58" s="41"/>
      <c r="C58" s="41"/>
      <c r="D58" s="42"/>
    </row>
    <row r="59" spans="2:4" x14ac:dyDescent="0.25">
      <c r="B59" s="41"/>
      <c r="C59" s="41"/>
      <c r="D59" s="42"/>
    </row>
    <row r="60" spans="2:4" x14ac:dyDescent="0.25">
      <c r="B60" s="41"/>
      <c r="C60" s="41"/>
      <c r="D60" s="42"/>
    </row>
    <row r="61" spans="2:4" x14ac:dyDescent="0.25">
      <c r="B61" s="41"/>
      <c r="C61" s="41"/>
      <c r="D61" s="42"/>
    </row>
    <row r="62" spans="2:4" x14ac:dyDescent="0.25">
      <c r="B62" s="41"/>
      <c r="C62" s="41"/>
      <c r="D62" s="42"/>
    </row>
    <row r="63" spans="2:4" x14ac:dyDescent="0.25">
      <c r="B63" s="31"/>
    </row>
  </sheetData>
  <sheetProtection password="C9E0" sheet="1" objects="1" scenarios="1"/>
  <mergeCells count="1">
    <mergeCell ref="B2:L2"/>
  </mergeCells>
  <phoneticPr fontId="0" type="noConversion"/>
  <pageMargins left="1.47" right="0.5" top="1.36" bottom="0.66700000000000004" header="0.5" footer="0.5"/>
  <pageSetup scale="63" orientation="portrait" horizontalDpi="360" verticalDpi="36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ransitionEntry="1" codeName="Sheet3"/>
  <dimension ref="A1:AB89"/>
  <sheetViews>
    <sheetView showGridLines="0" showRowColHeaders="0" defaultGridColor="0" colorId="22" zoomScale="70" zoomScaleNormal="70" zoomScaleSheetLayoutView="50" workbookViewId="0">
      <selection activeCell="AA59" sqref="AA2:AA59"/>
    </sheetView>
  </sheetViews>
  <sheetFormatPr defaultColWidth="9.77734375" defaultRowHeight="15.75" x14ac:dyDescent="0.25"/>
  <cols>
    <col min="1" max="1" width="18.88671875" style="23" customWidth="1"/>
    <col min="2" max="2" width="3.77734375" style="23" customWidth="1"/>
    <col min="3" max="3" width="27.44140625" style="23" customWidth="1"/>
    <col min="4" max="4" width="19.109375" style="34" bestFit="1" customWidth="1"/>
    <col min="5" max="5" width="2.6640625" style="23" customWidth="1"/>
    <col min="6" max="6" width="18.77734375" style="34" customWidth="1"/>
    <col min="7" max="7" width="2.6640625" style="23" customWidth="1"/>
    <col min="8" max="8" width="18.77734375" style="34" customWidth="1"/>
    <col min="9" max="9" width="2.6640625" style="23" customWidth="1"/>
    <col min="10" max="10" width="18.77734375" style="34" customWidth="1"/>
    <col min="11" max="11" width="2.6640625" style="23" customWidth="1"/>
    <col min="12" max="12" width="18.77734375" style="34" customWidth="1"/>
    <col min="13" max="13" width="2.6640625" style="23" customWidth="1"/>
    <col min="14" max="14" width="18.77734375" style="34" customWidth="1"/>
    <col min="15" max="15" width="2.6640625" style="23" customWidth="1"/>
    <col min="16" max="16" width="18.77734375" style="34" customWidth="1"/>
    <col min="17" max="17" width="2.6640625" style="23" customWidth="1"/>
    <col min="18" max="18" width="18.77734375" style="34" customWidth="1"/>
    <col min="19" max="19" width="2.6640625" style="23" customWidth="1"/>
    <col min="20" max="20" width="18.77734375" style="34" customWidth="1"/>
    <col min="21" max="21" width="2.6640625" style="23" customWidth="1"/>
    <col min="22" max="22" width="18.77734375" style="34" customWidth="1"/>
    <col min="23" max="23" width="2.6640625" style="23" customWidth="1"/>
    <col min="24" max="24" width="18.77734375" style="34" customWidth="1"/>
    <col min="25" max="25" width="2.6640625" style="23" customWidth="1"/>
    <col min="26" max="26" width="18.77734375" style="34" customWidth="1"/>
    <col min="27" max="16384" width="9.77734375" style="23"/>
  </cols>
  <sheetData>
    <row r="1" spans="1:28" ht="44.25" customHeight="1" thickBot="1" x14ac:dyDescent="0.3">
      <c r="A1" s="417"/>
      <c r="B1" s="417"/>
      <c r="C1" s="417"/>
      <c r="D1" s="418"/>
      <c r="E1" s="417"/>
      <c r="F1" s="418"/>
      <c r="G1" s="417"/>
      <c r="H1" s="418"/>
      <c r="I1" s="417"/>
      <c r="J1" s="418"/>
      <c r="K1" s="417"/>
      <c r="L1" s="418"/>
      <c r="M1" s="417"/>
      <c r="N1" s="418"/>
      <c r="O1" s="417"/>
      <c r="P1" s="418"/>
      <c r="Q1" s="417"/>
      <c r="R1" s="418"/>
      <c r="S1" s="417"/>
      <c r="T1" s="418"/>
      <c r="U1" s="417"/>
      <c r="V1" s="418"/>
      <c r="W1" s="417"/>
      <c r="X1" s="418"/>
      <c r="Y1" s="417"/>
      <c r="Z1" s="418"/>
      <c r="AA1" s="417"/>
      <c r="AB1" s="417"/>
    </row>
    <row r="2" spans="1:28" ht="16.5" thickTop="1" x14ac:dyDescent="0.25">
      <c r="A2" s="417"/>
      <c r="B2" s="419" t="s">
        <v>141</v>
      </c>
      <c r="C2" s="420"/>
      <c r="D2" s="421"/>
      <c r="E2" s="420"/>
      <c r="F2" s="421"/>
      <c r="G2" s="420"/>
      <c r="H2" s="421"/>
      <c r="I2" s="420"/>
      <c r="J2" s="421"/>
      <c r="K2" s="420"/>
      <c r="L2" s="421"/>
      <c r="M2" s="420"/>
      <c r="N2" s="421"/>
      <c r="O2" s="420"/>
      <c r="P2" s="421"/>
      <c r="Q2" s="420"/>
      <c r="R2" s="421"/>
      <c r="S2" s="420"/>
      <c r="T2" s="421"/>
      <c r="U2" s="420"/>
      <c r="V2" s="421"/>
      <c r="W2" s="420"/>
      <c r="X2" s="421"/>
      <c r="Y2" s="420"/>
      <c r="Z2" s="421"/>
      <c r="AA2" s="422"/>
      <c r="AB2" s="417"/>
    </row>
    <row r="3" spans="1:28" x14ac:dyDescent="0.25">
      <c r="A3" s="417"/>
      <c r="B3" s="423"/>
      <c r="C3" s="253"/>
      <c r="D3" s="424"/>
      <c r="E3" s="253"/>
      <c r="F3" s="424"/>
      <c r="G3" s="253"/>
      <c r="H3" s="424"/>
      <c r="I3" s="253"/>
      <c r="J3" s="424"/>
      <c r="K3" s="253"/>
      <c r="L3" s="424"/>
      <c r="M3" s="253"/>
      <c r="N3" s="424"/>
      <c r="O3" s="253"/>
      <c r="P3" s="424"/>
      <c r="Q3" s="253"/>
      <c r="R3" s="424"/>
      <c r="S3" s="253"/>
      <c r="T3" s="424"/>
      <c r="U3" s="253"/>
      <c r="V3" s="424"/>
      <c r="W3" s="253"/>
      <c r="X3" s="424"/>
      <c r="Y3" s="253"/>
      <c r="Z3" s="424"/>
      <c r="AA3" s="411"/>
      <c r="AB3" s="417"/>
    </row>
    <row r="4" spans="1:28" x14ac:dyDescent="0.25">
      <c r="A4" s="417"/>
      <c r="B4" s="423"/>
      <c r="C4" s="270" t="s">
        <v>106</v>
      </c>
      <c r="D4" s="424"/>
      <c r="E4" s="253"/>
      <c r="F4" s="424"/>
      <c r="G4" s="253"/>
      <c r="H4" s="424"/>
      <c r="I4" s="253"/>
      <c r="J4" s="424"/>
      <c r="K4" s="253"/>
      <c r="L4" s="424"/>
      <c r="M4" s="253"/>
      <c r="N4" s="424"/>
      <c r="O4" s="253"/>
      <c r="P4" s="424"/>
      <c r="Q4" s="253"/>
      <c r="R4" s="424"/>
      <c r="S4" s="253"/>
      <c r="T4" s="424"/>
      <c r="U4" s="253"/>
      <c r="V4" s="424"/>
      <c r="W4" s="253"/>
      <c r="X4" s="424"/>
      <c r="Y4" s="253"/>
      <c r="Z4" s="424"/>
      <c r="AA4" s="411"/>
      <c r="AB4" s="417"/>
    </row>
    <row r="5" spans="1:28" x14ac:dyDescent="0.25">
      <c r="A5" s="417"/>
      <c r="B5" s="423"/>
      <c r="C5" s="253"/>
      <c r="D5" s="424"/>
      <c r="E5" s="253"/>
      <c r="F5" s="424"/>
      <c r="G5" s="253"/>
      <c r="H5" s="424"/>
      <c r="I5" s="253"/>
      <c r="J5" s="424"/>
      <c r="K5" s="253"/>
      <c r="L5" s="424"/>
      <c r="M5" s="253"/>
      <c r="N5" s="424"/>
      <c r="O5" s="253"/>
      <c r="P5" s="424"/>
      <c r="Q5" s="253"/>
      <c r="R5" s="424"/>
      <c r="S5" s="253"/>
      <c r="T5" s="424"/>
      <c r="U5" s="253"/>
      <c r="V5" s="424"/>
      <c r="W5" s="253"/>
      <c r="X5" s="424"/>
      <c r="Y5" s="253"/>
      <c r="Z5" s="424"/>
      <c r="AA5" s="411"/>
      <c r="AB5" s="417"/>
    </row>
    <row r="6" spans="1:28" x14ac:dyDescent="0.25">
      <c r="A6" s="417"/>
      <c r="B6" s="423"/>
      <c r="C6" s="254" t="s">
        <v>105</v>
      </c>
      <c r="D6" s="255" t="s">
        <v>41</v>
      </c>
      <c r="E6" s="253"/>
      <c r="F6" s="424"/>
      <c r="G6" s="253"/>
      <c r="H6" s="424"/>
      <c r="I6" s="253"/>
      <c r="J6" s="424"/>
      <c r="K6" s="253"/>
      <c r="L6" s="424"/>
      <c r="M6" s="253"/>
      <c r="N6" s="424"/>
      <c r="O6" s="253"/>
      <c r="P6" s="424"/>
      <c r="Q6" s="253"/>
      <c r="R6" s="424"/>
      <c r="S6" s="253"/>
      <c r="T6" s="424"/>
      <c r="U6" s="253"/>
      <c r="V6" s="424"/>
      <c r="W6" s="253"/>
      <c r="X6" s="424"/>
      <c r="Y6" s="253"/>
      <c r="Z6" s="424"/>
      <c r="AA6" s="411"/>
      <c r="AB6" s="417"/>
    </row>
    <row r="7" spans="1:28" x14ac:dyDescent="0.25">
      <c r="A7" s="417"/>
      <c r="B7" s="423"/>
      <c r="C7" s="256" t="s">
        <v>43</v>
      </c>
      <c r="D7" s="157">
        <v>7.6499999999999999E-2</v>
      </c>
      <c r="E7" s="253"/>
      <c r="F7" s="424"/>
      <c r="G7" s="257"/>
      <c r="H7" s="424"/>
      <c r="I7" s="253"/>
      <c r="J7" s="424"/>
      <c r="K7" s="253"/>
      <c r="L7" s="424"/>
      <c r="M7" s="253"/>
      <c r="N7" s="424"/>
      <c r="O7" s="253"/>
      <c r="P7" s="424"/>
      <c r="Q7" s="253"/>
      <c r="R7" s="424"/>
      <c r="S7" s="253"/>
      <c r="T7" s="424"/>
      <c r="U7" s="253"/>
      <c r="V7" s="424"/>
      <c r="W7" s="253"/>
      <c r="X7" s="424"/>
      <c r="Y7" s="253"/>
      <c r="Z7" s="424"/>
      <c r="AA7" s="411"/>
      <c r="AB7" s="417"/>
    </row>
    <row r="8" spans="1:28" x14ac:dyDescent="0.25">
      <c r="A8" s="417"/>
      <c r="B8" s="423"/>
      <c r="C8" s="256" t="s">
        <v>67</v>
      </c>
      <c r="D8" s="157">
        <v>8.0000000000000002E-3</v>
      </c>
      <c r="E8" s="257"/>
      <c r="F8" s="425" t="s">
        <v>104</v>
      </c>
      <c r="G8" s="424"/>
      <c r="H8" s="253"/>
      <c r="I8" s="424"/>
      <c r="J8" s="253"/>
      <c r="K8" s="424"/>
      <c r="L8" s="253"/>
      <c r="M8" s="424"/>
      <c r="N8" s="253"/>
      <c r="O8" s="424"/>
      <c r="P8" s="253"/>
      <c r="Q8" s="424"/>
      <c r="R8" s="253"/>
      <c r="S8" s="424"/>
      <c r="T8" s="253"/>
      <c r="U8" s="424"/>
      <c r="V8" s="253"/>
      <c r="W8" s="424"/>
      <c r="X8" s="253"/>
      <c r="Y8" s="424"/>
      <c r="Z8" s="253"/>
      <c r="AA8" s="411"/>
      <c r="AB8" s="417"/>
    </row>
    <row r="9" spans="1:28" x14ac:dyDescent="0.25">
      <c r="A9" s="417"/>
      <c r="B9" s="423"/>
      <c r="C9" s="256" t="s">
        <v>68</v>
      </c>
      <c r="D9" s="157">
        <v>3.1E-2</v>
      </c>
      <c r="E9" s="257"/>
      <c r="F9" s="426" t="s">
        <v>93</v>
      </c>
      <c r="G9" s="424"/>
      <c r="H9" s="253"/>
      <c r="I9" s="424"/>
      <c r="J9" s="253"/>
      <c r="K9" s="424"/>
      <c r="L9" s="253"/>
      <c r="M9" s="424"/>
      <c r="N9" s="253"/>
      <c r="O9" s="424"/>
      <c r="P9" s="253"/>
      <c r="Q9" s="424"/>
      <c r="R9" s="253"/>
      <c r="S9" s="424"/>
      <c r="T9" s="253"/>
      <c r="U9" s="424"/>
      <c r="V9" s="253"/>
      <c r="W9" s="424"/>
      <c r="X9" s="253"/>
      <c r="Y9" s="424"/>
      <c r="Z9" s="253"/>
      <c r="AA9" s="411"/>
      <c r="AB9" s="417"/>
    </row>
    <row r="10" spans="1:28" x14ac:dyDescent="0.25">
      <c r="A10" s="417"/>
      <c r="B10" s="423"/>
      <c r="C10" s="256" t="s">
        <v>72</v>
      </c>
      <c r="D10" s="258"/>
      <c r="E10" s="257"/>
      <c r="F10" s="425" t="s">
        <v>92</v>
      </c>
      <c r="G10" s="424"/>
      <c r="H10" s="253"/>
      <c r="I10" s="424"/>
      <c r="J10" s="253"/>
      <c r="K10" s="424"/>
      <c r="L10" s="253"/>
      <c r="M10" s="424"/>
      <c r="N10" s="253"/>
      <c r="O10" s="424"/>
      <c r="P10" s="253"/>
      <c r="Q10" s="424"/>
      <c r="R10" s="253"/>
      <c r="S10" s="424"/>
      <c r="T10" s="253"/>
      <c r="U10" s="424"/>
      <c r="V10" s="253"/>
      <c r="W10" s="424"/>
      <c r="X10" s="253"/>
      <c r="Y10" s="424"/>
      <c r="Z10" s="253"/>
      <c r="AA10" s="411"/>
      <c r="AB10" s="417"/>
    </row>
    <row r="11" spans="1:28" x14ac:dyDescent="0.25">
      <c r="A11" s="417"/>
      <c r="B11" s="423"/>
      <c r="C11" s="256" t="s">
        <v>70</v>
      </c>
      <c r="D11" s="259"/>
      <c r="E11" s="253"/>
      <c r="F11" s="253"/>
      <c r="G11" s="424"/>
      <c r="H11" s="253"/>
      <c r="I11" s="424"/>
      <c r="J11" s="253"/>
      <c r="K11" s="424"/>
      <c r="L11" s="253"/>
      <c r="M11" s="424"/>
      <c r="N11" s="253"/>
      <c r="O11" s="424"/>
      <c r="P11" s="253"/>
      <c r="Q11" s="424"/>
      <c r="R11" s="253"/>
      <c r="S11" s="424"/>
      <c r="T11" s="253"/>
      <c r="U11" s="424"/>
      <c r="V11" s="253"/>
      <c r="W11" s="424"/>
      <c r="X11" s="253"/>
      <c r="Y11" s="424"/>
      <c r="Z11" s="253"/>
      <c r="AA11" s="411"/>
      <c r="AB11" s="417"/>
    </row>
    <row r="12" spans="1:28" x14ac:dyDescent="0.25">
      <c r="A12" s="417"/>
      <c r="B12" s="423"/>
      <c r="C12" s="256" t="s">
        <v>71</v>
      </c>
      <c r="D12" s="340">
        <v>0</v>
      </c>
      <c r="E12" s="257"/>
      <c r="F12" s="425" t="s">
        <v>91</v>
      </c>
      <c r="G12" s="424"/>
      <c r="H12" s="253"/>
      <c r="I12" s="424"/>
      <c r="J12" s="253"/>
      <c r="K12" s="424"/>
      <c r="L12" s="253"/>
      <c r="M12" s="424"/>
      <c r="N12" s="253"/>
      <c r="O12" s="424"/>
      <c r="P12" s="253"/>
      <c r="Q12" s="424"/>
      <c r="R12" s="253"/>
      <c r="S12" s="424"/>
      <c r="T12" s="253"/>
      <c r="U12" s="424"/>
      <c r="V12" s="253"/>
      <c r="W12" s="424"/>
      <c r="X12" s="253"/>
      <c r="Y12" s="424"/>
      <c r="Z12" s="253"/>
      <c r="AA12" s="411"/>
      <c r="AB12" s="417"/>
    </row>
    <row r="13" spans="1:28" x14ac:dyDescent="0.25">
      <c r="A13" s="417"/>
      <c r="B13" s="423"/>
      <c r="C13" s="256" t="s">
        <v>69</v>
      </c>
      <c r="D13" s="46"/>
      <c r="E13" s="47"/>
      <c r="F13" s="425"/>
      <c r="G13" s="424"/>
      <c r="H13" s="253"/>
      <c r="I13" s="424"/>
      <c r="J13" s="253"/>
      <c r="K13" s="424"/>
      <c r="L13" s="253"/>
      <c r="M13" s="424"/>
      <c r="N13" s="253"/>
      <c r="O13" s="424"/>
      <c r="P13" s="253"/>
      <c r="Q13" s="424"/>
      <c r="R13" s="253"/>
      <c r="S13" s="424"/>
      <c r="T13" s="253"/>
      <c r="U13" s="424"/>
      <c r="V13" s="253"/>
      <c r="W13" s="424"/>
      <c r="X13" s="253"/>
      <c r="Y13" s="424"/>
      <c r="Z13" s="253"/>
      <c r="AA13" s="411"/>
      <c r="AB13" s="417"/>
    </row>
    <row r="14" spans="1:28" x14ac:dyDescent="0.25">
      <c r="A14" s="417"/>
      <c r="B14" s="423"/>
      <c r="C14" s="256" t="s">
        <v>73</v>
      </c>
      <c r="D14" s="46"/>
      <c r="E14" s="47"/>
      <c r="F14" s="425"/>
      <c r="G14" s="424"/>
      <c r="H14" s="253"/>
      <c r="I14" s="424"/>
      <c r="J14" s="253"/>
      <c r="K14" s="424"/>
      <c r="L14" s="253"/>
      <c r="M14" s="424"/>
      <c r="N14" s="253"/>
      <c r="O14" s="424"/>
      <c r="P14" s="253"/>
      <c r="Q14" s="424"/>
      <c r="R14" s="253"/>
      <c r="S14" s="424"/>
      <c r="T14" s="253"/>
      <c r="U14" s="424"/>
      <c r="V14" s="253"/>
      <c r="W14" s="424"/>
      <c r="X14" s="253"/>
      <c r="Y14" s="424"/>
      <c r="Z14" s="253"/>
      <c r="AA14" s="411"/>
      <c r="AB14" s="417"/>
    </row>
    <row r="15" spans="1:28" x14ac:dyDescent="0.25">
      <c r="A15" s="417"/>
      <c r="B15" s="423"/>
      <c r="C15" s="256" t="s">
        <v>71</v>
      </c>
      <c r="D15" s="340">
        <v>0</v>
      </c>
      <c r="E15" s="257"/>
      <c r="F15" s="425" t="s">
        <v>94</v>
      </c>
      <c r="G15" s="424"/>
      <c r="H15" s="253"/>
      <c r="I15" s="424"/>
      <c r="J15" s="253"/>
      <c r="K15" s="424"/>
      <c r="L15" s="253"/>
      <c r="M15" s="424"/>
      <c r="N15" s="253"/>
      <c r="O15" s="424"/>
      <c r="P15" s="253"/>
      <c r="Q15" s="424"/>
      <c r="R15" s="253"/>
      <c r="S15" s="424"/>
      <c r="T15" s="253"/>
      <c r="U15" s="424"/>
      <c r="V15" s="253"/>
      <c r="W15" s="424"/>
      <c r="X15" s="253"/>
      <c r="Y15" s="424"/>
      <c r="Z15" s="253"/>
      <c r="AA15" s="411"/>
      <c r="AB15" s="417"/>
    </row>
    <row r="16" spans="1:28" x14ac:dyDescent="0.25">
      <c r="A16" s="417"/>
      <c r="B16" s="423"/>
      <c r="C16" s="260"/>
      <c r="D16" s="261"/>
      <c r="E16" s="425"/>
      <c r="F16" s="424"/>
      <c r="G16" s="253"/>
      <c r="H16" s="424"/>
      <c r="I16" s="253"/>
      <c r="J16" s="424"/>
      <c r="K16" s="253"/>
      <c r="L16" s="424"/>
      <c r="M16" s="253"/>
      <c r="N16" s="424"/>
      <c r="O16" s="253"/>
      <c r="P16" s="424"/>
      <c r="Q16" s="253"/>
      <c r="R16" s="424"/>
      <c r="S16" s="253"/>
      <c r="T16" s="424"/>
      <c r="U16" s="253"/>
      <c r="V16" s="424"/>
      <c r="W16" s="253"/>
      <c r="X16" s="424"/>
      <c r="Y16" s="253"/>
      <c r="Z16" s="424"/>
      <c r="AA16" s="411"/>
      <c r="AB16" s="417"/>
    </row>
    <row r="17" spans="1:28" x14ac:dyDescent="0.25">
      <c r="A17" s="417"/>
      <c r="B17" s="423"/>
      <c r="C17" s="253"/>
      <c r="D17" s="424"/>
      <c r="E17" s="253"/>
      <c r="F17" s="424"/>
      <c r="G17" s="253"/>
      <c r="H17" s="424"/>
      <c r="I17" s="253"/>
      <c r="J17" s="424"/>
      <c r="K17" s="253"/>
      <c r="L17" s="424"/>
      <c r="M17" s="253"/>
      <c r="N17" s="424"/>
      <c r="O17" s="253"/>
      <c r="P17" s="424"/>
      <c r="Q17" s="253"/>
      <c r="R17" s="424"/>
      <c r="S17" s="253"/>
      <c r="T17" s="424"/>
      <c r="U17" s="253"/>
      <c r="V17" s="424"/>
      <c r="W17" s="253"/>
      <c r="X17" s="424"/>
      <c r="Y17" s="253"/>
      <c r="Z17" s="424"/>
      <c r="AA17" s="427"/>
      <c r="AB17" s="417"/>
    </row>
    <row r="18" spans="1:28" x14ac:dyDescent="0.25">
      <c r="A18" s="417"/>
      <c r="B18" s="423"/>
      <c r="C18" s="48" t="s">
        <v>97</v>
      </c>
      <c r="D18" s="344" t="s">
        <v>19</v>
      </c>
      <c r="E18" s="253"/>
      <c r="F18" s="49"/>
      <c r="G18" s="253"/>
      <c r="H18" s="49"/>
      <c r="I18" s="253"/>
      <c r="J18" s="49"/>
      <c r="K18" s="253"/>
      <c r="L18" s="49"/>
      <c r="M18" s="253"/>
      <c r="N18" s="49"/>
      <c r="O18" s="253"/>
      <c r="P18" s="49"/>
      <c r="Q18" s="253"/>
      <c r="R18" s="49"/>
      <c r="S18" s="253"/>
      <c r="T18" s="49"/>
      <c r="U18" s="253"/>
      <c r="V18" s="49"/>
      <c r="W18" s="253"/>
      <c r="X18" s="49"/>
      <c r="Y18" s="253"/>
      <c r="Z18" s="49"/>
      <c r="AA18" s="427"/>
      <c r="AB18" s="417"/>
    </row>
    <row r="19" spans="1:28" x14ac:dyDescent="0.25">
      <c r="A19" s="417"/>
      <c r="B19" s="423"/>
      <c r="C19" s="50"/>
      <c r="D19" s="342" t="s">
        <v>107</v>
      </c>
      <c r="E19" s="428"/>
      <c r="F19" s="342" t="s">
        <v>107</v>
      </c>
      <c r="G19" s="253"/>
      <c r="H19" s="342" t="s">
        <v>107</v>
      </c>
      <c r="I19" s="428"/>
      <c r="J19" s="342" t="s">
        <v>107</v>
      </c>
      <c r="K19" s="428"/>
      <c r="L19" s="342" t="s">
        <v>107</v>
      </c>
      <c r="M19" s="428"/>
      <c r="N19" s="342" t="s">
        <v>107</v>
      </c>
      <c r="O19" s="428"/>
      <c r="P19" s="342" t="s">
        <v>107</v>
      </c>
      <c r="Q19" s="428"/>
      <c r="R19" s="342" t="s">
        <v>107</v>
      </c>
      <c r="S19" s="428"/>
      <c r="T19" s="342" t="s">
        <v>107</v>
      </c>
      <c r="U19" s="428"/>
      <c r="V19" s="342" t="s">
        <v>107</v>
      </c>
      <c r="W19" s="428"/>
      <c r="X19" s="342" t="s">
        <v>107</v>
      </c>
      <c r="Y19" s="428"/>
      <c r="Z19" s="342" t="s">
        <v>107</v>
      </c>
      <c r="AA19" s="427"/>
      <c r="AB19" s="417"/>
    </row>
    <row r="20" spans="1:28" x14ac:dyDescent="0.25">
      <c r="A20" s="417"/>
      <c r="B20" s="423"/>
      <c r="C20" s="50"/>
      <c r="D20" s="342" t="s">
        <v>108</v>
      </c>
      <c r="E20" s="428"/>
      <c r="F20" s="342" t="s">
        <v>108</v>
      </c>
      <c r="G20" s="253"/>
      <c r="H20" s="342" t="s">
        <v>108</v>
      </c>
      <c r="I20" s="428"/>
      <c r="J20" s="342" t="s">
        <v>108</v>
      </c>
      <c r="K20" s="428"/>
      <c r="L20" s="342" t="s">
        <v>108</v>
      </c>
      <c r="M20" s="428"/>
      <c r="N20" s="342" t="s">
        <v>108</v>
      </c>
      <c r="O20" s="428"/>
      <c r="P20" s="342" t="s">
        <v>108</v>
      </c>
      <c r="Q20" s="428"/>
      <c r="R20" s="342" t="s">
        <v>108</v>
      </c>
      <c r="S20" s="428"/>
      <c r="T20" s="342" t="s">
        <v>108</v>
      </c>
      <c r="U20" s="428"/>
      <c r="V20" s="342" t="s">
        <v>108</v>
      </c>
      <c r="W20" s="428"/>
      <c r="X20" s="342" t="s">
        <v>108</v>
      </c>
      <c r="Y20" s="428"/>
      <c r="Z20" s="342" t="s">
        <v>108</v>
      </c>
      <c r="AA20" s="427"/>
      <c r="AB20" s="417"/>
    </row>
    <row r="21" spans="1:28" x14ac:dyDescent="0.25">
      <c r="A21" s="417"/>
      <c r="B21" s="423"/>
      <c r="C21" s="51"/>
      <c r="D21" s="536"/>
      <c r="E21" s="428"/>
      <c r="F21" s="534"/>
      <c r="G21" s="253"/>
      <c r="H21" s="534"/>
      <c r="I21" s="428"/>
      <c r="J21" s="534"/>
      <c r="K21" s="428"/>
      <c r="L21" s="534"/>
      <c r="M21" s="428"/>
      <c r="N21" s="534"/>
      <c r="O21" s="428"/>
      <c r="P21" s="534"/>
      <c r="Q21" s="428"/>
      <c r="R21" s="534"/>
      <c r="S21" s="428"/>
      <c r="T21" s="534"/>
      <c r="U21" s="428"/>
      <c r="V21" s="534"/>
      <c r="W21" s="428"/>
      <c r="X21" s="534"/>
      <c r="Y21" s="428"/>
      <c r="Z21" s="534"/>
      <c r="AA21" s="427"/>
      <c r="AB21" s="417"/>
    </row>
    <row r="22" spans="1:28" x14ac:dyDescent="0.25">
      <c r="A22" s="417"/>
      <c r="B22" s="423"/>
      <c r="C22" s="51" t="s">
        <v>74</v>
      </c>
      <c r="D22" s="343">
        <v>0</v>
      </c>
      <c r="E22" s="429"/>
      <c r="F22" s="343">
        <v>0</v>
      </c>
      <c r="G22" s="56"/>
      <c r="H22" s="343">
        <v>0</v>
      </c>
      <c r="I22" s="429"/>
      <c r="J22" s="343">
        <v>0</v>
      </c>
      <c r="K22" s="429"/>
      <c r="L22" s="343">
        <v>0</v>
      </c>
      <c r="M22" s="429"/>
      <c r="N22" s="343">
        <v>0</v>
      </c>
      <c r="O22" s="429"/>
      <c r="P22" s="343">
        <v>0</v>
      </c>
      <c r="Q22" s="429"/>
      <c r="R22" s="343">
        <v>0</v>
      </c>
      <c r="S22" s="429"/>
      <c r="T22" s="343">
        <v>0</v>
      </c>
      <c r="U22" s="429"/>
      <c r="V22" s="343">
        <v>0</v>
      </c>
      <c r="W22" s="429"/>
      <c r="X22" s="343">
        <v>0</v>
      </c>
      <c r="Y22" s="429"/>
      <c r="Z22" s="343">
        <v>0</v>
      </c>
      <c r="AA22" s="427"/>
      <c r="AB22" s="417"/>
    </row>
    <row r="23" spans="1:28" x14ac:dyDescent="0.25">
      <c r="A23" s="417"/>
      <c r="B23" s="423"/>
      <c r="C23" s="51"/>
      <c r="D23" s="537"/>
      <c r="E23" s="429"/>
      <c r="F23" s="535"/>
      <c r="G23" s="56"/>
      <c r="H23" s="535"/>
      <c r="I23" s="429"/>
      <c r="J23" s="535"/>
      <c r="K23" s="429"/>
      <c r="L23" s="535"/>
      <c r="M23" s="429"/>
      <c r="N23" s="535"/>
      <c r="O23" s="429"/>
      <c r="P23" s="535"/>
      <c r="Q23" s="429"/>
      <c r="R23" s="535"/>
      <c r="S23" s="429"/>
      <c r="T23" s="535"/>
      <c r="U23" s="429"/>
      <c r="V23" s="535"/>
      <c r="W23" s="429"/>
      <c r="X23" s="535"/>
      <c r="Y23" s="429"/>
      <c r="Z23" s="535"/>
      <c r="AA23" s="427"/>
      <c r="AB23" s="417"/>
    </row>
    <row r="24" spans="1:28" x14ac:dyDescent="0.25">
      <c r="A24" s="417"/>
      <c r="B24" s="423"/>
      <c r="C24" s="51" t="s">
        <v>79</v>
      </c>
      <c r="D24" s="537"/>
      <c r="E24" s="429"/>
      <c r="F24" s="535"/>
      <c r="G24" s="56"/>
      <c r="H24" s="535"/>
      <c r="I24" s="429"/>
      <c r="J24" s="535"/>
      <c r="K24" s="429"/>
      <c r="L24" s="535"/>
      <c r="M24" s="429"/>
      <c r="N24" s="535"/>
      <c r="O24" s="429"/>
      <c r="P24" s="535"/>
      <c r="Q24" s="429"/>
      <c r="R24" s="535"/>
      <c r="S24" s="429"/>
      <c r="T24" s="535"/>
      <c r="U24" s="429"/>
      <c r="V24" s="535"/>
      <c r="W24" s="429"/>
      <c r="X24" s="535"/>
      <c r="Y24" s="429"/>
      <c r="Z24" s="535"/>
      <c r="AA24" s="427"/>
      <c r="AB24" s="417"/>
    </row>
    <row r="25" spans="1:28" x14ac:dyDescent="0.25">
      <c r="A25" s="417"/>
      <c r="B25" s="423"/>
      <c r="C25" s="51" t="s">
        <v>75</v>
      </c>
      <c r="D25" s="343">
        <v>0</v>
      </c>
      <c r="E25" s="429"/>
      <c r="F25" s="343">
        <v>0</v>
      </c>
      <c r="G25" s="56"/>
      <c r="H25" s="343">
        <v>0</v>
      </c>
      <c r="I25" s="429"/>
      <c r="J25" s="343">
        <v>0</v>
      </c>
      <c r="K25" s="429"/>
      <c r="L25" s="343">
        <v>0</v>
      </c>
      <c r="M25" s="429"/>
      <c r="N25" s="343">
        <v>0</v>
      </c>
      <c r="O25" s="429"/>
      <c r="P25" s="343">
        <v>0</v>
      </c>
      <c r="Q25" s="429"/>
      <c r="R25" s="343">
        <v>0</v>
      </c>
      <c r="S25" s="429"/>
      <c r="T25" s="343">
        <v>0</v>
      </c>
      <c r="U25" s="429"/>
      <c r="V25" s="343">
        <v>0</v>
      </c>
      <c r="W25" s="429"/>
      <c r="X25" s="343">
        <v>0</v>
      </c>
      <c r="Y25" s="429"/>
      <c r="Z25" s="343">
        <v>0</v>
      </c>
      <c r="AA25" s="427"/>
      <c r="AB25" s="417"/>
    </row>
    <row r="26" spans="1:28" x14ac:dyDescent="0.25">
      <c r="A26" s="417"/>
      <c r="B26" s="423"/>
      <c r="C26" s="51" t="s">
        <v>76</v>
      </c>
      <c r="D26" s="343">
        <v>0</v>
      </c>
      <c r="E26" s="429"/>
      <c r="F26" s="343">
        <v>0</v>
      </c>
      <c r="G26" s="56"/>
      <c r="H26" s="343">
        <v>0</v>
      </c>
      <c r="I26" s="429"/>
      <c r="J26" s="343">
        <v>0</v>
      </c>
      <c r="K26" s="429"/>
      <c r="L26" s="343">
        <v>0</v>
      </c>
      <c r="M26" s="429"/>
      <c r="N26" s="343">
        <v>0</v>
      </c>
      <c r="O26" s="429"/>
      <c r="P26" s="343">
        <v>0</v>
      </c>
      <c r="Q26" s="429"/>
      <c r="R26" s="343">
        <v>0</v>
      </c>
      <c r="S26" s="429"/>
      <c r="T26" s="343">
        <v>0</v>
      </c>
      <c r="U26" s="429"/>
      <c r="V26" s="343">
        <v>0</v>
      </c>
      <c r="W26" s="429"/>
      <c r="X26" s="343">
        <v>0</v>
      </c>
      <c r="Y26" s="429"/>
      <c r="Z26" s="343">
        <v>0</v>
      </c>
      <c r="AA26" s="427"/>
      <c r="AB26" s="417"/>
    </row>
    <row r="27" spans="1:28" x14ac:dyDescent="0.25">
      <c r="A27" s="417"/>
      <c r="B27" s="423"/>
      <c r="C27" s="51" t="s">
        <v>77</v>
      </c>
      <c r="D27" s="343">
        <v>0</v>
      </c>
      <c r="E27" s="429"/>
      <c r="F27" s="343">
        <v>0</v>
      </c>
      <c r="G27" s="56"/>
      <c r="H27" s="343">
        <v>0</v>
      </c>
      <c r="I27" s="429"/>
      <c r="J27" s="343">
        <v>0</v>
      </c>
      <c r="K27" s="429"/>
      <c r="L27" s="343">
        <v>0</v>
      </c>
      <c r="M27" s="429"/>
      <c r="N27" s="343">
        <v>0</v>
      </c>
      <c r="O27" s="429"/>
      <c r="P27" s="343">
        <v>0</v>
      </c>
      <c r="Q27" s="429"/>
      <c r="R27" s="343">
        <v>0</v>
      </c>
      <c r="S27" s="429"/>
      <c r="T27" s="343">
        <v>0</v>
      </c>
      <c r="U27" s="429"/>
      <c r="V27" s="343">
        <v>0</v>
      </c>
      <c r="W27" s="429"/>
      <c r="X27" s="343">
        <v>0</v>
      </c>
      <c r="Y27" s="429"/>
      <c r="Z27" s="343">
        <v>0</v>
      </c>
      <c r="AA27" s="427"/>
      <c r="AB27" s="417"/>
    </row>
    <row r="28" spans="1:28" x14ac:dyDescent="0.25">
      <c r="A28" s="417"/>
      <c r="B28" s="423"/>
      <c r="C28" s="52" t="s">
        <v>78</v>
      </c>
      <c r="D28" s="343">
        <v>0</v>
      </c>
      <c r="E28" s="429"/>
      <c r="F28" s="343">
        <v>0</v>
      </c>
      <c r="G28" s="56"/>
      <c r="H28" s="343">
        <v>0</v>
      </c>
      <c r="I28" s="429"/>
      <c r="J28" s="343">
        <v>0</v>
      </c>
      <c r="K28" s="429"/>
      <c r="L28" s="343">
        <v>0</v>
      </c>
      <c r="M28" s="429"/>
      <c r="N28" s="343">
        <v>0</v>
      </c>
      <c r="O28" s="429"/>
      <c r="P28" s="343">
        <v>0</v>
      </c>
      <c r="Q28" s="429"/>
      <c r="R28" s="343">
        <v>0</v>
      </c>
      <c r="S28" s="429"/>
      <c r="T28" s="343">
        <v>0</v>
      </c>
      <c r="U28" s="429"/>
      <c r="V28" s="343">
        <v>0</v>
      </c>
      <c r="W28" s="429"/>
      <c r="X28" s="343">
        <v>0</v>
      </c>
      <c r="Y28" s="429"/>
      <c r="Z28" s="343">
        <v>0</v>
      </c>
      <c r="AA28" s="427"/>
      <c r="AB28" s="417"/>
    </row>
    <row r="29" spans="1:28" x14ac:dyDescent="0.25">
      <c r="A29" s="417"/>
      <c r="B29" s="423"/>
      <c r="C29" s="341" t="s">
        <v>80</v>
      </c>
      <c r="D29" s="343">
        <v>0</v>
      </c>
      <c r="E29" s="429"/>
      <c r="F29" s="343">
        <v>0</v>
      </c>
      <c r="G29" s="56"/>
      <c r="H29" s="343">
        <v>0</v>
      </c>
      <c r="I29" s="429"/>
      <c r="J29" s="343">
        <v>0</v>
      </c>
      <c r="K29" s="429"/>
      <c r="L29" s="343">
        <v>0</v>
      </c>
      <c r="M29" s="429"/>
      <c r="N29" s="343">
        <v>0</v>
      </c>
      <c r="O29" s="429"/>
      <c r="P29" s="343">
        <v>0</v>
      </c>
      <c r="Q29" s="429"/>
      <c r="R29" s="343">
        <v>0</v>
      </c>
      <c r="S29" s="429"/>
      <c r="T29" s="343">
        <v>0</v>
      </c>
      <c r="U29" s="429"/>
      <c r="V29" s="343">
        <v>0</v>
      </c>
      <c r="W29" s="429"/>
      <c r="X29" s="343">
        <v>0</v>
      </c>
      <c r="Y29" s="429"/>
      <c r="Z29" s="343">
        <v>0</v>
      </c>
      <c r="AA29" s="427"/>
      <c r="AB29" s="417"/>
    </row>
    <row r="30" spans="1:28" x14ac:dyDescent="0.25">
      <c r="A30" s="417"/>
      <c r="B30" s="423"/>
      <c r="C30" s="341" t="s">
        <v>81</v>
      </c>
      <c r="D30" s="343">
        <v>0</v>
      </c>
      <c r="E30" s="429"/>
      <c r="F30" s="343">
        <v>0</v>
      </c>
      <c r="G30" s="56"/>
      <c r="H30" s="343">
        <v>0</v>
      </c>
      <c r="I30" s="429"/>
      <c r="J30" s="343">
        <v>0</v>
      </c>
      <c r="K30" s="429"/>
      <c r="L30" s="343">
        <v>0</v>
      </c>
      <c r="M30" s="429"/>
      <c r="N30" s="343">
        <v>0</v>
      </c>
      <c r="O30" s="429"/>
      <c r="P30" s="343">
        <v>0</v>
      </c>
      <c r="Q30" s="429"/>
      <c r="R30" s="343">
        <v>0</v>
      </c>
      <c r="S30" s="429"/>
      <c r="T30" s="343">
        <v>0</v>
      </c>
      <c r="U30" s="429"/>
      <c r="V30" s="343">
        <v>0</v>
      </c>
      <c r="W30" s="429"/>
      <c r="X30" s="343">
        <v>0</v>
      </c>
      <c r="Y30" s="429"/>
      <c r="Z30" s="343">
        <v>0</v>
      </c>
      <c r="AA30" s="427"/>
      <c r="AB30" s="417"/>
    </row>
    <row r="31" spans="1:28" x14ac:dyDescent="0.25">
      <c r="A31" s="417"/>
      <c r="B31" s="423"/>
      <c r="C31" s="341" t="s">
        <v>82</v>
      </c>
      <c r="D31" s="343">
        <v>0</v>
      </c>
      <c r="E31" s="429"/>
      <c r="F31" s="343">
        <v>0</v>
      </c>
      <c r="G31" s="56"/>
      <c r="H31" s="343">
        <v>0</v>
      </c>
      <c r="I31" s="429"/>
      <c r="J31" s="343">
        <v>0</v>
      </c>
      <c r="K31" s="429"/>
      <c r="L31" s="343">
        <v>0</v>
      </c>
      <c r="M31" s="429"/>
      <c r="N31" s="343">
        <v>0</v>
      </c>
      <c r="O31" s="429"/>
      <c r="P31" s="343">
        <v>0</v>
      </c>
      <c r="Q31" s="429"/>
      <c r="R31" s="343">
        <v>0</v>
      </c>
      <c r="S31" s="429"/>
      <c r="T31" s="343">
        <v>0</v>
      </c>
      <c r="U31" s="429"/>
      <c r="V31" s="343">
        <v>0</v>
      </c>
      <c r="W31" s="429"/>
      <c r="X31" s="343">
        <v>0</v>
      </c>
      <c r="Y31" s="429"/>
      <c r="Z31" s="343">
        <v>0</v>
      </c>
      <c r="AA31" s="427"/>
      <c r="AB31" s="417"/>
    </row>
    <row r="32" spans="1:28" x14ac:dyDescent="0.25">
      <c r="A32" s="417"/>
      <c r="B32" s="423"/>
      <c r="C32" s="341" t="s">
        <v>83</v>
      </c>
      <c r="D32" s="343">
        <v>0</v>
      </c>
      <c r="E32" s="429"/>
      <c r="F32" s="343">
        <v>0</v>
      </c>
      <c r="G32" s="56"/>
      <c r="H32" s="343">
        <v>0</v>
      </c>
      <c r="I32" s="429"/>
      <c r="J32" s="343">
        <v>0</v>
      </c>
      <c r="K32" s="429"/>
      <c r="L32" s="343">
        <v>0</v>
      </c>
      <c r="M32" s="429"/>
      <c r="N32" s="343">
        <v>0</v>
      </c>
      <c r="O32" s="429"/>
      <c r="P32" s="343">
        <v>0</v>
      </c>
      <c r="Q32" s="429"/>
      <c r="R32" s="343">
        <v>0</v>
      </c>
      <c r="S32" s="429"/>
      <c r="T32" s="343">
        <v>0</v>
      </c>
      <c r="U32" s="429"/>
      <c r="V32" s="343">
        <v>0</v>
      </c>
      <c r="W32" s="429"/>
      <c r="X32" s="343">
        <v>0</v>
      </c>
      <c r="Y32" s="429"/>
      <c r="Z32" s="343">
        <v>0</v>
      </c>
      <c r="AA32" s="427"/>
      <c r="AB32" s="417"/>
    </row>
    <row r="33" spans="1:28" x14ac:dyDescent="0.25">
      <c r="A33" s="417"/>
      <c r="B33" s="423"/>
      <c r="C33" s="345"/>
      <c r="D33" s="346"/>
      <c r="E33" s="257"/>
      <c r="F33" s="54"/>
      <c r="G33" s="56"/>
      <c r="H33" s="54"/>
      <c r="I33" s="257"/>
      <c r="J33" s="54"/>
      <c r="K33" s="257"/>
      <c r="L33" s="54"/>
      <c r="M33" s="257"/>
      <c r="N33" s="54"/>
      <c r="O33" s="257"/>
      <c r="P33" s="54"/>
      <c r="Q33" s="257"/>
      <c r="R33" s="54"/>
      <c r="S33" s="257"/>
      <c r="T33" s="54"/>
      <c r="U33" s="257"/>
      <c r="V33" s="54"/>
      <c r="W33" s="257"/>
      <c r="X33" s="54"/>
      <c r="Y33" s="257"/>
      <c r="Z33" s="54"/>
      <c r="AA33" s="427"/>
      <c r="AB33" s="417"/>
    </row>
    <row r="34" spans="1:28" x14ac:dyDescent="0.25">
      <c r="A34" s="417"/>
      <c r="B34" s="423"/>
      <c r="C34" s="253"/>
      <c r="D34" s="430"/>
      <c r="E34" s="429"/>
      <c r="F34" s="430"/>
      <c r="G34" s="56"/>
      <c r="H34" s="430"/>
      <c r="I34" s="429"/>
      <c r="J34" s="430"/>
      <c r="K34" s="429"/>
      <c r="L34" s="430"/>
      <c r="M34" s="429"/>
      <c r="N34" s="430"/>
      <c r="O34" s="429"/>
      <c r="P34" s="430"/>
      <c r="Q34" s="429"/>
      <c r="R34" s="430"/>
      <c r="S34" s="429"/>
      <c r="T34" s="430"/>
      <c r="U34" s="429"/>
      <c r="V34" s="430"/>
      <c r="W34" s="429"/>
      <c r="X34" s="430"/>
      <c r="Y34" s="429"/>
      <c r="Z34" s="430"/>
      <c r="AA34" s="427"/>
      <c r="AB34" s="417"/>
    </row>
    <row r="35" spans="1:28" x14ac:dyDescent="0.25">
      <c r="A35" s="417"/>
      <c r="B35" s="423"/>
      <c r="C35" s="253"/>
      <c r="D35" s="424"/>
      <c r="E35" s="47"/>
      <c r="F35" s="430"/>
      <c r="G35" s="56"/>
      <c r="H35" s="76"/>
      <c r="I35" s="56"/>
      <c r="J35" s="424"/>
      <c r="K35" s="56"/>
      <c r="L35" s="424"/>
      <c r="M35" s="56"/>
      <c r="N35" s="424"/>
      <c r="O35" s="56"/>
      <c r="P35" s="424"/>
      <c r="Q35" s="56"/>
      <c r="R35" s="424"/>
      <c r="S35" s="56"/>
      <c r="T35" s="424"/>
      <c r="U35" s="56"/>
      <c r="V35" s="424"/>
      <c r="W35" s="56"/>
      <c r="X35" s="424"/>
      <c r="Y35" s="56"/>
      <c r="Z35" s="424"/>
      <c r="AA35" s="427"/>
      <c r="AB35" s="417"/>
    </row>
    <row r="36" spans="1:28" x14ac:dyDescent="0.25">
      <c r="A36" s="417"/>
      <c r="B36" s="423"/>
      <c r="C36" s="431"/>
      <c r="D36" s="432"/>
      <c r="E36" s="433"/>
      <c r="F36" s="434"/>
      <c r="G36" s="435"/>
      <c r="H36" s="434"/>
      <c r="I36" s="435"/>
      <c r="J36" s="432"/>
      <c r="K36" s="435"/>
      <c r="L36" s="432"/>
      <c r="M36" s="435"/>
      <c r="N36" s="432"/>
      <c r="O36" s="435"/>
      <c r="P36" s="432"/>
      <c r="Q36" s="435"/>
      <c r="R36" s="432"/>
      <c r="S36" s="435"/>
      <c r="T36" s="432"/>
      <c r="U36" s="435"/>
      <c r="V36" s="432"/>
      <c r="W36" s="435"/>
      <c r="X36" s="432"/>
      <c r="Y36" s="435"/>
      <c r="Z36" s="432"/>
      <c r="AA36" s="411"/>
      <c r="AB36" s="417"/>
    </row>
    <row r="37" spans="1:28" x14ac:dyDescent="0.25">
      <c r="A37" s="417"/>
      <c r="B37" s="423"/>
      <c r="C37" s="270"/>
      <c r="D37" s="424"/>
      <c r="E37" s="47"/>
      <c r="F37" s="76"/>
      <c r="G37" s="56"/>
      <c r="H37" s="76"/>
      <c r="I37" s="56"/>
      <c r="J37" s="424"/>
      <c r="K37" s="56"/>
      <c r="L37" s="424"/>
      <c r="M37" s="56"/>
      <c r="N37" s="424"/>
      <c r="O37" s="56"/>
      <c r="P37" s="424"/>
      <c r="Q37" s="56"/>
      <c r="R37" s="424"/>
      <c r="S37" s="56"/>
      <c r="T37" s="424"/>
      <c r="U37" s="56"/>
      <c r="V37" s="424"/>
      <c r="W37" s="56"/>
      <c r="X37" s="424"/>
      <c r="Y37" s="56"/>
      <c r="Z37" s="424"/>
      <c r="AA37" s="411"/>
      <c r="AB37" s="417"/>
    </row>
    <row r="38" spans="1:28" x14ac:dyDescent="0.25">
      <c r="A38" s="417"/>
      <c r="B38" s="423"/>
      <c r="C38" s="270"/>
      <c r="D38" s="424" t="str">
        <f>D19</f>
        <v>LABOR CLASSIFICATION</v>
      </c>
      <c r="E38" s="47"/>
      <c r="F38" s="424" t="str">
        <f>F19</f>
        <v>LABOR CLASSIFICATION</v>
      </c>
      <c r="G38" s="56"/>
      <c r="H38" s="424" t="str">
        <f>H19</f>
        <v>LABOR CLASSIFICATION</v>
      </c>
      <c r="I38" s="56"/>
      <c r="J38" s="424" t="str">
        <f>J19</f>
        <v>LABOR CLASSIFICATION</v>
      </c>
      <c r="K38" s="56"/>
      <c r="L38" s="424" t="str">
        <f>L19</f>
        <v>LABOR CLASSIFICATION</v>
      </c>
      <c r="M38" s="56"/>
      <c r="N38" s="424" t="str">
        <f>N19</f>
        <v>LABOR CLASSIFICATION</v>
      </c>
      <c r="O38" s="56"/>
      <c r="P38" s="424" t="str">
        <f>P19</f>
        <v>LABOR CLASSIFICATION</v>
      </c>
      <c r="Q38" s="56"/>
      <c r="R38" s="424" t="str">
        <f>R19</f>
        <v>LABOR CLASSIFICATION</v>
      </c>
      <c r="S38" s="56"/>
      <c r="T38" s="424" t="str">
        <f>T19</f>
        <v>LABOR CLASSIFICATION</v>
      </c>
      <c r="U38" s="56"/>
      <c r="V38" s="424" t="str">
        <f>V19</f>
        <v>LABOR CLASSIFICATION</v>
      </c>
      <c r="W38" s="56"/>
      <c r="X38" s="424" t="str">
        <f>X19</f>
        <v>LABOR CLASSIFICATION</v>
      </c>
      <c r="Y38" s="56"/>
      <c r="Z38" s="424" t="str">
        <f>Z19</f>
        <v>LABOR CLASSIFICATION</v>
      </c>
      <c r="AA38" s="411"/>
      <c r="AB38" s="417"/>
    </row>
    <row r="39" spans="1:28" x14ac:dyDescent="0.25">
      <c r="A39" s="417"/>
      <c r="B39" s="423"/>
      <c r="C39" s="436"/>
      <c r="D39" s="424" t="str">
        <f>D20</f>
        <v>LABOR CATEGORY</v>
      </c>
      <c r="E39" s="47"/>
      <c r="F39" s="424" t="str">
        <f>F20</f>
        <v>LABOR CATEGORY</v>
      </c>
      <c r="G39" s="56"/>
      <c r="H39" s="424" t="str">
        <f>H20</f>
        <v>LABOR CATEGORY</v>
      </c>
      <c r="I39" s="56"/>
      <c r="J39" s="424" t="str">
        <f>J20</f>
        <v>LABOR CATEGORY</v>
      </c>
      <c r="K39" s="56"/>
      <c r="L39" s="424" t="str">
        <f>L20</f>
        <v>LABOR CATEGORY</v>
      </c>
      <c r="M39" s="56"/>
      <c r="N39" s="424" t="str">
        <f>N20</f>
        <v>LABOR CATEGORY</v>
      </c>
      <c r="O39" s="56"/>
      <c r="P39" s="424" t="str">
        <f>P20</f>
        <v>LABOR CATEGORY</v>
      </c>
      <c r="Q39" s="56"/>
      <c r="R39" s="424" t="str">
        <f>R20</f>
        <v>LABOR CATEGORY</v>
      </c>
      <c r="S39" s="56"/>
      <c r="T39" s="424" t="str">
        <f>T20</f>
        <v>LABOR CATEGORY</v>
      </c>
      <c r="U39" s="56"/>
      <c r="V39" s="424" t="str">
        <f>V20</f>
        <v>LABOR CATEGORY</v>
      </c>
      <c r="W39" s="56"/>
      <c r="X39" s="424" t="str">
        <f>X20</f>
        <v>LABOR CATEGORY</v>
      </c>
      <c r="Y39" s="56"/>
      <c r="Z39" s="424" t="str">
        <f>Z20</f>
        <v>LABOR CATEGORY</v>
      </c>
      <c r="AA39" s="411"/>
      <c r="AB39" s="417"/>
    </row>
    <row r="40" spans="1:28" x14ac:dyDescent="0.25">
      <c r="A40" s="417"/>
      <c r="B40" s="423"/>
      <c r="C40" s="253"/>
      <c r="D40" s="424"/>
      <c r="E40" s="47"/>
      <c r="F40" s="424"/>
      <c r="G40" s="56"/>
      <c r="H40" s="424"/>
      <c r="I40" s="56"/>
      <c r="J40" s="424"/>
      <c r="K40" s="56"/>
      <c r="L40" s="424"/>
      <c r="M40" s="56"/>
      <c r="N40" s="424"/>
      <c r="O40" s="56"/>
      <c r="P40" s="424"/>
      <c r="Q40" s="56"/>
      <c r="R40" s="424"/>
      <c r="S40" s="56"/>
      <c r="T40" s="424"/>
      <c r="U40" s="56"/>
      <c r="V40" s="424"/>
      <c r="W40" s="56"/>
      <c r="X40" s="424"/>
      <c r="Y40" s="56"/>
      <c r="Z40" s="424"/>
      <c r="AA40" s="411"/>
      <c r="AB40" s="417"/>
    </row>
    <row r="41" spans="1:28" x14ac:dyDescent="0.25">
      <c r="A41" s="417"/>
      <c r="B41" s="423"/>
      <c r="C41" s="262" t="s">
        <v>84</v>
      </c>
      <c r="D41" s="263">
        <f>D22</f>
        <v>0</v>
      </c>
      <c r="E41" s="47"/>
      <c r="F41" s="263">
        <f>F22</f>
        <v>0</v>
      </c>
      <c r="G41" s="56"/>
      <c r="H41" s="263">
        <f>H22</f>
        <v>0</v>
      </c>
      <c r="I41" s="56"/>
      <c r="J41" s="263">
        <f>J22</f>
        <v>0</v>
      </c>
      <c r="K41" s="56"/>
      <c r="L41" s="263">
        <f>L22</f>
        <v>0</v>
      </c>
      <c r="M41" s="56"/>
      <c r="N41" s="263">
        <f>N22</f>
        <v>0</v>
      </c>
      <c r="O41" s="56"/>
      <c r="P41" s="263">
        <f>P22</f>
        <v>0</v>
      </c>
      <c r="Q41" s="56"/>
      <c r="R41" s="263">
        <f>R22</f>
        <v>0</v>
      </c>
      <c r="S41" s="56"/>
      <c r="T41" s="263">
        <f>T22</f>
        <v>0</v>
      </c>
      <c r="U41" s="56"/>
      <c r="V41" s="263">
        <f>V22</f>
        <v>0</v>
      </c>
      <c r="W41" s="56"/>
      <c r="X41" s="263">
        <f>X22</f>
        <v>0</v>
      </c>
      <c r="Y41" s="56"/>
      <c r="Z41" s="263">
        <f>Z22</f>
        <v>0</v>
      </c>
      <c r="AA41" s="411"/>
      <c r="AB41" s="417"/>
    </row>
    <row r="42" spans="1:28" x14ac:dyDescent="0.25">
      <c r="A42" s="417"/>
      <c r="B42" s="423"/>
      <c r="C42" s="264"/>
      <c r="D42" s="265"/>
      <c r="E42" s="47"/>
      <c r="F42" s="265"/>
      <c r="G42" s="56"/>
      <c r="H42" s="265"/>
      <c r="I42" s="56"/>
      <c r="J42" s="265"/>
      <c r="K42" s="56"/>
      <c r="L42" s="265"/>
      <c r="M42" s="56"/>
      <c r="N42" s="265"/>
      <c r="O42" s="56"/>
      <c r="P42" s="265"/>
      <c r="Q42" s="56"/>
      <c r="R42" s="265"/>
      <c r="S42" s="56"/>
      <c r="T42" s="265"/>
      <c r="U42" s="56"/>
      <c r="V42" s="265"/>
      <c r="W42" s="56"/>
      <c r="X42" s="265"/>
      <c r="Y42" s="56"/>
      <c r="Z42" s="265"/>
      <c r="AA42" s="411"/>
      <c r="AB42" s="417"/>
    </row>
    <row r="43" spans="1:28" x14ac:dyDescent="0.25">
      <c r="A43" s="417"/>
      <c r="B43" s="423"/>
      <c r="C43" s="264" t="s">
        <v>75</v>
      </c>
      <c r="D43" s="265">
        <f t="shared" ref="D43:D50" si="0">D25</f>
        <v>0</v>
      </c>
      <c r="E43" s="253"/>
      <c r="F43" s="265">
        <f t="shared" ref="F43:F50" si="1">F25</f>
        <v>0</v>
      </c>
      <c r="G43" s="253"/>
      <c r="H43" s="265">
        <f t="shared" ref="H43:H50" si="2">H25</f>
        <v>0</v>
      </c>
      <c r="I43" s="253"/>
      <c r="J43" s="265">
        <f t="shared" ref="J43:L50" si="3">J25</f>
        <v>0</v>
      </c>
      <c r="K43" s="253"/>
      <c r="L43" s="265">
        <f t="shared" si="3"/>
        <v>0</v>
      </c>
      <c r="M43" s="253"/>
      <c r="N43" s="265">
        <f t="shared" ref="N43:N50" si="4">N25</f>
        <v>0</v>
      </c>
      <c r="O43" s="253"/>
      <c r="P43" s="265">
        <f t="shared" ref="P43:P50" si="5">P25</f>
        <v>0</v>
      </c>
      <c r="Q43" s="253"/>
      <c r="R43" s="265">
        <f t="shared" ref="R43:R50" si="6">R25</f>
        <v>0</v>
      </c>
      <c r="S43" s="253"/>
      <c r="T43" s="265">
        <f t="shared" ref="T43:T50" si="7">T25</f>
        <v>0</v>
      </c>
      <c r="U43" s="253"/>
      <c r="V43" s="265">
        <f t="shared" ref="V43:V50" si="8">V25</f>
        <v>0</v>
      </c>
      <c r="W43" s="253"/>
      <c r="X43" s="265">
        <f t="shared" ref="X43:X50" si="9">X25</f>
        <v>0</v>
      </c>
      <c r="Y43" s="253"/>
      <c r="Z43" s="265">
        <f t="shared" ref="Z43:Z50" si="10">Z25</f>
        <v>0</v>
      </c>
      <c r="AA43" s="411"/>
      <c r="AB43" s="417"/>
    </row>
    <row r="44" spans="1:28" x14ac:dyDescent="0.25">
      <c r="A44" s="417"/>
      <c r="B44" s="423"/>
      <c r="C44" s="264" t="s">
        <v>76</v>
      </c>
      <c r="D44" s="265">
        <f t="shared" si="0"/>
        <v>0</v>
      </c>
      <c r="E44" s="253"/>
      <c r="F44" s="265">
        <f t="shared" si="1"/>
        <v>0</v>
      </c>
      <c r="G44" s="253"/>
      <c r="H44" s="265">
        <f t="shared" si="2"/>
        <v>0</v>
      </c>
      <c r="I44" s="253"/>
      <c r="J44" s="265">
        <f t="shared" si="3"/>
        <v>0</v>
      </c>
      <c r="K44" s="253"/>
      <c r="L44" s="265">
        <f t="shared" si="3"/>
        <v>0</v>
      </c>
      <c r="M44" s="253"/>
      <c r="N44" s="265">
        <f t="shared" si="4"/>
        <v>0</v>
      </c>
      <c r="O44" s="253"/>
      <c r="P44" s="265">
        <f t="shared" si="5"/>
        <v>0</v>
      </c>
      <c r="Q44" s="253"/>
      <c r="R44" s="265">
        <f t="shared" si="6"/>
        <v>0</v>
      </c>
      <c r="S44" s="253"/>
      <c r="T44" s="265">
        <f t="shared" si="7"/>
        <v>0</v>
      </c>
      <c r="U44" s="253"/>
      <c r="V44" s="265">
        <f t="shared" si="8"/>
        <v>0</v>
      </c>
      <c r="W44" s="253"/>
      <c r="X44" s="265">
        <f t="shared" si="9"/>
        <v>0</v>
      </c>
      <c r="Y44" s="253"/>
      <c r="Z44" s="265">
        <f t="shared" si="10"/>
        <v>0</v>
      </c>
      <c r="AA44" s="411"/>
      <c r="AB44" s="417"/>
    </row>
    <row r="45" spans="1:28" x14ac:dyDescent="0.25">
      <c r="A45" s="417"/>
      <c r="B45" s="423"/>
      <c r="C45" s="264" t="s">
        <v>77</v>
      </c>
      <c r="D45" s="265">
        <f t="shared" si="0"/>
        <v>0</v>
      </c>
      <c r="E45" s="253"/>
      <c r="F45" s="265">
        <f t="shared" si="1"/>
        <v>0</v>
      </c>
      <c r="G45" s="253"/>
      <c r="H45" s="265">
        <f t="shared" si="2"/>
        <v>0</v>
      </c>
      <c r="I45" s="253"/>
      <c r="J45" s="265">
        <f t="shared" si="3"/>
        <v>0</v>
      </c>
      <c r="K45" s="253"/>
      <c r="L45" s="265">
        <f t="shared" si="3"/>
        <v>0</v>
      </c>
      <c r="M45" s="253"/>
      <c r="N45" s="265">
        <f t="shared" si="4"/>
        <v>0</v>
      </c>
      <c r="O45" s="253"/>
      <c r="P45" s="265">
        <f t="shared" si="5"/>
        <v>0</v>
      </c>
      <c r="Q45" s="253"/>
      <c r="R45" s="265">
        <f t="shared" si="6"/>
        <v>0</v>
      </c>
      <c r="S45" s="253"/>
      <c r="T45" s="265">
        <f t="shared" si="7"/>
        <v>0</v>
      </c>
      <c r="U45" s="253"/>
      <c r="V45" s="265">
        <f t="shared" si="8"/>
        <v>0</v>
      </c>
      <c r="W45" s="253"/>
      <c r="X45" s="265">
        <f t="shared" si="9"/>
        <v>0</v>
      </c>
      <c r="Y45" s="253"/>
      <c r="Z45" s="265">
        <f t="shared" si="10"/>
        <v>0</v>
      </c>
      <c r="AA45" s="411"/>
      <c r="AB45" s="417"/>
    </row>
    <row r="46" spans="1:28" x14ac:dyDescent="0.25">
      <c r="A46" s="417"/>
      <c r="B46" s="423"/>
      <c r="C46" s="264" t="s">
        <v>78</v>
      </c>
      <c r="D46" s="265">
        <f t="shared" si="0"/>
        <v>0</v>
      </c>
      <c r="E46" s="253"/>
      <c r="F46" s="265">
        <f t="shared" si="1"/>
        <v>0</v>
      </c>
      <c r="G46" s="253"/>
      <c r="H46" s="265">
        <f t="shared" si="2"/>
        <v>0</v>
      </c>
      <c r="I46" s="253"/>
      <c r="J46" s="265">
        <f t="shared" si="3"/>
        <v>0</v>
      </c>
      <c r="K46" s="253"/>
      <c r="L46" s="265">
        <f t="shared" si="3"/>
        <v>0</v>
      </c>
      <c r="M46" s="253"/>
      <c r="N46" s="265">
        <f t="shared" si="4"/>
        <v>0</v>
      </c>
      <c r="O46" s="253"/>
      <c r="P46" s="265">
        <f t="shared" si="5"/>
        <v>0</v>
      </c>
      <c r="Q46" s="253"/>
      <c r="R46" s="265">
        <f t="shared" si="6"/>
        <v>0</v>
      </c>
      <c r="S46" s="253"/>
      <c r="T46" s="265">
        <f t="shared" si="7"/>
        <v>0</v>
      </c>
      <c r="U46" s="253"/>
      <c r="V46" s="265">
        <f t="shared" si="8"/>
        <v>0</v>
      </c>
      <c r="W46" s="253"/>
      <c r="X46" s="265">
        <f t="shared" si="9"/>
        <v>0</v>
      </c>
      <c r="Y46" s="253"/>
      <c r="Z46" s="265">
        <f t="shared" si="10"/>
        <v>0</v>
      </c>
      <c r="AA46" s="411"/>
      <c r="AB46" s="417"/>
    </row>
    <row r="47" spans="1:28" x14ac:dyDescent="0.25">
      <c r="A47" s="417"/>
      <c r="B47" s="423"/>
      <c r="C47" s="264" t="str">
        <f>C29</f>
        <v xml:space="preserve">     OTHER 1</v>
      </c>
      <c r="D47" s="265">
        <f t="shared" si="0"/>
        <v>0</v>
      </c>
      <c r="E47" s="253"/>
      <c r="F47" s="265">
        <f t="shared" si="1"/>
        <v>0</v>
      </c>
      <c r="G47" s="253"/>
      <c r="H47" s="265">
        <f t="shared" si="2"/>
        <v>0</v>
      </c>
      <c r="I47" s="253"/>
      <c r="J47" s="265">
        <f t="shared" si="3"/>
        <v>0</v>
      </c>
      <c r="K47" s="253"/>
      <c r="L47" s="265">
        <f t="shared" si="3"/>
        <v>0</v>
      </c>
      <c r="M47" s="253"/>
      <c r="N47" s="265">
        <f t="shared" si="4"/>
        <v>0</v>
      </c>
      <c r="O47" s="253"/>
      <c r="P47" s="265">
        <f t="shared" si="5"/>
        <v>0</v>
      </c>
      <c r="Q47" s="253"/>
      <c r="R47" s="265">
        <f t="shared" si="6"/>
        <v>0</v>
      </c>
      <c r="S47" s="253"/>
      <c r="T47" s="265">
        <f t="shared" si="7"/>
        <v>0</v>
      </c>
      <c r="U47" s="253"/>
      <c r="V47" s="265">
        <f t="shared" si="8"/>
        <v>0</v>
      </c>
      <c r="W47" s="253"/>
      <c r="X47" s="265">
        <f t="shared" si="9"/>
        <v>0</v>
      </c>
      <c r="Y47" s="253"/>
      <c r="Z47" s="265">
        <f t="shared" si="10"/>
        <v>0</v>
      </c>
      <c r="AA47" s="411"/>
      <c r="AB47" s="417"/>
    </row>
    <row r="48" spans="1:28" x14ac:dyDescent="0.25">
      <c r="A48" s="417"/>
      <c r="B48" s="423"/>
      <c r="C48" s="264" t="str">
        <f>C30</f>
        <v xml:space="preserve">     OTHER 2</v>
      </c>
      <c r="D48" s="265">
        <f t="shared" si="0"/>
        <v>0</v>
      </c>
      <c r="E48" s="253"/>
      <c r="F48" s="265">
        <f t="shared" si="1"/>
        <v>0</v>
      </c>
      <c r="G48" s="253"/>
      <c r="H48" s="265">
        <f t="shared" si="2"/>
        <v>0</v>
      </c>
      <c r="I48" s="253"/>
      <c r="J48" s="265">
        <f t="shared" si="3"/>
        <v>0</v>
      </c>
      <c r="K48" s="253"/>
      <c r="L48" s="265">
        <f t="shared" si="3"/>
        <v>0</v>
      </c>
      <c r="M48" s="253"/>
      <c r="N48" s="265">
        <f t="shared" si="4"/>
        <v>0</v>
      </c>
      <c r="O48" s="253"/>
      <c r="P48" s="265">
        <f t="shared" si="5"/>
        <v>0</v>
      </c>
      <c r="Q48" s="253"/>
      <c r="R48" s="265">
        <f t="shared" si="6"/>
        <v>0</v>
      </c>
      <c r="S48" s="253"/>
      <c r="T48" s="265">
        <f t="shared" si="7"/>
        <v>0</v>
      </c>
      <c r="U48" s="253"/>
      <c r="V48" s="265">
        <f t="shared" si="8"/>
        <v>0</v>
      </c>
      <c r="W48" s="253"/>
      <c r="X48" s="265">
        <f t="shared" si="9"/>
        <v>0</v>
      </c>
      <c r="Y48" s="253"/>
      <c r="Z48" s="265">
        <f t="shared" si="10"/>
        <v>0</v>
      </c>
      <c r="AA48" s="411"/>
      <c r="AB48" s="417"/>
    </row>
    <row r="49" spans="1:28" x14ac:dyDescent="0.25">
      <c r="A49" s="417"/>
      <c r="B49" s="423"/>
      <c r="C49" s="264" t="str">
        <f>C31</f>
        <v xml:space="preserve">     OTHER 3</v>
      </c>
      <c r="D49" s="265">
        <f t="shared" si="0"/>
        <v>0</v>
      </c>
      <c r="E49" s="253"/>
      <c r="F49" s="265">
        <f t="shared" si="1"/>
        <v>0</v>
      </c>
      <c r="G49" s="253"/>
      <c r="H49" s="265">
        <f t="shared" si="2"/>
        <v>0</v>
      </c>
      <c r="I49" s="253"/>
      <c r="J49" s="265">
        <f t="shared" si="3"/>
        <v>0</v>
      </c>
      <c r="K49" s="253"/>
      <c r="L49" s="265">
        <f t="shared" si="3"/>
        <v>0</v>
      </c>
      <c r="M49" s="253"/>
      <c r="N49" s="265">
        <f t="shared" si="4"/>
        <v>0</v>
      </c>
      <c r="O49" s="253"/>
      <c r="P49" s="265">
        <f t="shared" si="5"/>
        <v>0</v>
      </c>
      <c r="Q49" s="253"/>
      <c r="R49" s="265">
        <f t="shared" si="6"/>
        <v>0</v>
      </c>
      <c r="S49" s="253"/>
      <c r="T49" s="265">
        <f t="shared" si="7"/>
        <v>0</v>
      </c>
      <c r="U49" s="253"/>
      <c r="V49" s="265">
        <f t="shared" si="8"/>
        <v>0</v>
      </c>
      <c r="W49" s="253"/>
      <c r="X49" s="265">
        <f t="shared" si="9"/>
        <v>0</v>
      </c>
      <c r="Y49" s="253"/>
      <c r="Z49" s="265">
        <f t="shared" si="10"/>
        <v>0</v>
      </c>
      <c r="AA49" s="411"/>
      <c r="AB49" s="417"/>
    </row>
    <row r="50" spans="1:28" x14ac:dyDescent="0.25">
      <c r="A50" s="417"/>
      <c r="B50" s="423"/>
      <c r="C50" s="266" t="str">
        <f>C32</f>
        <v xml:space="preserve">     OTHER 4</v>
      </c>
      <c r="D50" s="267">
        <f t="shared" si="0"/>
        <v>0</v>
      </c>
      <c r="E50" s="268"/>
      <c r="F50" s="269">
        <f t="shared" si="1"/>
        <v>0</v>
      </c>
      <c r="G50" s="268"/>
      <c r="H50" s="269">
        <f t="shared" si="2"/>
        <v>0</v>
      </c>
      <c r="I50" s="268"/>
      <c r="J50" s="269">
        <f t="shared" si="3"/>
        <v>0</v>
      </c>
      <c r="K50" s="268"/>
      <c r="L50" s="269">
        <f t="shared" si="3"/>
        <v>0</v>
      </c>
      <c r="M50" s="268"/>
      <c r="N50" s="269">
        <f t="shared" si="4"/>
        <v>0</v>
      </c>
      <c r="O50" s="268"/>
      <c r="P50" s="269">
        <f t="shared" si="5"/>
        <v>0</v>
      </c>
      <c r="Q50" s="268"/>
      <c r="R50" s="269">
        <f t="shared" si="6"/>
        <v>0</v>
      </c>
      <c r="S50" s="268"/>
      <c r="T50" s="269">
        <f t="shared" si="7"/>
        <v>0</v>
      </c>
      <c r="U50" s="268"/>
      <c r="V50" s="269">
        <f t="shared" si="8"/>
        <v>0</v>
      </c>
      <c r="W50" s="268"/>
      <c r="X50" s="269">
        <f t="shared" si="9"/>
        <v>0</v>
      </c>
      <c r="Y50" s="268"/>
      <c r="Z50" s="269">
        <f t="shared" si="10"/>
        <v>0</v>
      </c>
      <c r="AA50" s="411"/>
      <c r="AB50" s="417"/>
    </row>
    <row r="51" spans="1:28" x14ac:dyDescent="0.25">
      <c r="A51" s="417"/>
      <c r="B51" s="423"/>
      <c r="C51" s="270" t="s">
        <v>95</v>
      </c>
      <c r="D51" s="263">
        <f>SUM(D41:D50)</f>
        <v>0</v>
      </c>
      <c r="E51" s="253"/>
      <c r="F51" s="263">
        <f>SUM(F41:F50)</f>
        <v>0</v>
      </c>
      <c r="G51" s="253"/>
      <c r="H51" s="263">
        <f>SUM(H41:H50)</f>
        <v>0</v>
      </c>
      <c r="I51" s="253"/>
      <c r="J51" s="263">
        <f>SUM(J41:J50)</f>
        <v>0</v>
      </c>
      <c r="K51" s="253"/>
      <c r="L51" s="263">
        <f>SUM(L41:L50)</f>
        <v>0</v>
      </c>
      <c r="M51" s="253"/>
      <c r="N51" s="263">
        <f>SUM(N41:N50)</f>
        <v>0</v>
      </c>
      <c r="O51" s="253"/>
      <c r="P51" s="263">
        <f>SUM(P41:P50)</f>
        <v>0</v>
      </c>
      <c r="Q51" s="253"/>
      <c r="R51" s="263">
        <f>SUM(R41:R50)</f>
        <v>0</v>
      </c>
      <c r="S51" s="253"/>
      <c r="T51" s="263">
        <f>SUM(T41:T50)</f>
        <v>0</v>
      </c>
      <c r="U51" s="253"/>
      <c r="V51" s="263">
        <f>SUM(V41:V50)</f>
        <v>0</v>
      </c>
      <c r="W51" s="253"/>
      <c r="X51" s="263">
        <f>SUM(X41:X50)</f>
        <v>0</v>
      </c>
      <c r="Y51" s="253"/>
      <c r="Z51" s="263">
        <f>SUM(Z41:Z50)</f>
        <v>0</v>
      </c>
      <c r="AA51" s="411"/>
      <c r="AB51" s="417"/>
    </row>
    <row r="52" spans="1:28" x14ac:dyDescent="0.25">
      <c r="A52" s="417"/>
      <c r="B52" s="423"/>
      <c r="C52" s="268"/>
      <c r="D52" s="265"/>
      <c r="E52" s="253"/>
      <c r="F52" s="265"/>
      <c r="G52" s="253"/>
      <c r="H52" s="265"/>
      <c r="I52" s="253"/>
      <c r="J52" s="265"/>
      <c r="K52" s="253"/>
      <c r="L52" s="265"/>
      <c r="M52" s="253"/>
      <c r="N52" s="265"/>
      <c r="O52" s="253"/>
      <c r="P52" s="265"/>
      <c r="Q52" s="253"/>
      <c r="R52" s="265"/>
      <c r="S52" s="253"/>
      <c r="T52" s="265"/>
      <c r="U52" s="253"/>
      <c r="V52" s="265"/>
      <c r="W52" s="253"/>
      <c r="X52" s="265"/>
      <c r="Y52" s="253"/>
      <c r="Z52" s="265"/>
      <c r="AA52" s="411"/>
      <c r="AB52" s="417"/>
    </row>
    <row r="53" spans="1:28" x14ac:dyDescent="0.25">
      <c r="A53" s="417"/>
      <c r="B53" s="423"/>
      <c r="C53" s="264" t="s">
        <v>43</v>
      </c>
      <c r="D53" s="265">
        <f>D51*$D$7</f>
        <v>0</v>
      </c>
      <c r="E53" s="47"/>
      <c r="F53" s="265">
        <f>F51*$D$7</f>
        <v>0</v>
      </c>
      <c r="G53" s="56"/>
      <c r="H53" s="265">
        <f>H51*$D$7</f>
        <v>0</v>
      </c>
      <c r="I53" s="56"/>
      <c r="J53" s="265">
        <f>J51*$D$7</f>
        <v>0</v>
      </c>
      <c r="K53" s="56"/>
      <c r="L53" s="265">
        <f>L51*$D$7</f>
        <v>0</v>
      </c>
      <c r="M53" s="56"/>
      <c r="N53" s="265">
        <f>N51*$D$7</f>
        <v>0</v>
      </c>
      <c r="O53" s="56"/>
      <c r="P53" s="265">
        <f>P51*$D$7</f>
        <v>0</v>
      </c>
      <c r="Q53" s="56"/>
      <c r="R53" s="265">
        <f>R51*$D$7</f>
        <v>0</v>
      </c>
      <c r="S53" s="56"/>
      <c r="T53" s="265">
        <f>T51*$D$7</f>
        <v>0</v>
      </c>
      <c r="U53" s="56"/>
      <c r="V53" s="265">
        <f>V51*$D$7</f>
        <v>0</v>
      </c>
      <c r="W53" s="56"/>
      <c r="X53" s="265">
        <f>X51*$D$7</f>
        <v>0</v>
      </c>
      <c r="Y53" s="56"/>
      <c r="Z53" s="265">
        <f>Z51*$D$7</f>
        <v>0</v>
      </c>
      <c r="AA53" s="411"/>
      <c r="AB53" s="417"/>
    </row>
    <row r="54" spans="1:28" x14ac:dyDescent="0.25">
      <c r="A54" s="417"/>
      <c r="B54" s="423"/>
      <c r="C54" s="264" t="s">
        <v>67</v>
      </c>
      <c r="D54" s="265">
        <f>D51*$D$8</f>
        <v>0</v>
      </c>
      <c r="E54" s="47"/>
      <c r="F54" s="265">
        <f>F51*$D$8</f>
        <v>0</v>
      </c>
      <c r="G54" s="56"/>
      <c r="H54" s="265">
        <f>H51*$D$8</f>
        <v>0</v>
      </c>
      <c r="I54" s="56"/>
      <c r="J54" s="265">
        <f>J51*$D$8</f>
        <v>0</v>
      </c>
      <c r="K54" s="56"/>
      <c r="L54" s="265">
        <f>L51*$D$8</f>
        <v>0</v>
      </c>
      <c r="M54" s="56"/>
      <c r="N54" s="265">
        <f>N51*$D$8</f>
        <v>0</v>
      </c>
      <c r="O54" s="56"/>
      <c r="P54" s="265">
        <f>P51*$D$8</f>
        <v>0</v>
      </c>
      <c r="Q54" s="56"/>
      <c r="R54" s="265">
        <f>R51*$D$8</f>
        <v>0</v>
      </c>
      <c r="S54" s="56"/>
      <c r="T54" s="265">
        <f>T51*$D$8</f>
        <v>0</v>
      </c>
      <c r="U54" s="56"/>
      <c r="V54" s="265">
        <f>V51*$D$8</f>
        <v>0</v>
      </c>
      <c r="W54" s="56"/>
      <c r="X54" s="265">
        <f>X51*$D$8</f>
        <v>0</v>
      </c>
      <c r="Y54" s="56"/>
      <c r="Z54" s="265">
        <f>Z51*$D$8</f>
        <v>0</v>
      </c>
      <c r="AA54" s="411"/>
      <c r="AB54" s="417"/>
    </row>
    <row r="55" spans="1:28" x14ac:dyDescent="0.25">
      <c r="A55" s="417"/>
      <c r="B55" s="423"/>
      <c r="C55" s="271" t="s">
        <v>68</v>
      </c>
      <c r="D55" s="265">
        <f>D51*$D$9</f>
        <v>0</v>
      </c>
      <c r="E55" s="56"/>
      <c r="F55" s="265">
        <f>F51*$D$9</f>
        <v>0</v>
      </c>
      <c r="G55" s="56"/>
      <c r="H55" s="265">
        <f>H51*$D$9</f>
        <v>0</v>
      </c>
      <c r="I55" s="56"/>
      <c r="J55" s="265">
        <f>J51*$D$9</f>
        <v>0</v>
      </c>
      <c r="K55" s="56"/>
      <c r="L55" s="265">
        <f>L51*$D$9</f>
        <v>0</v>
      </c>
      <c r="M55" s="56"/>
      <c r="N55" s="265">
        <f>N51*$D$9</f>
        <v>0</v>
      </c>
      <c r="O55" s="56"/>
      <c r="P55" s="265">
        <f>P51*$D$9</f>
        <v>0</v>
      </c>
      <c r="Q55" s="56"/>
      <c r="R55" s="265">
        <f>R51*$D$9</f>
        <v>0</v>
      </c>
      <c r="S55" s="56"/>
      <c r="T55" s="265">
        <f>T51*$D$9</f>
        <v>0</v>
      </c>
      <c r="U55" s="56"/>
      <c r="V55" s="265">
        <f>V51*$D$9</f>
        <v>0</v>
      </c>
      <c r="W55" s="56"/>
      <c r="X55" s="265">
        <f>X51*$D$9</f>
        <v>0</v>
      </c>
      <c r="Y55" s="56"/>
      <c r="Z55" s="265">
        <f>Z51*$D$9</f>
        <v>0</v>
      </c>
      <c r="AA55" s="411"/>
      <c r="AB55" s="417"/>
    </row>
    <row r="56" spans="1:28" x14ac:dyDescent="0.25">
      <c r="A56" s="417"/>
      <c r="B56" s="423"/>
      <c r="C56" s="264" t="s">
        <v>72</v>
      </c>
      <c r="D56" s="265">
        <f>D51*$D$12</f>
        <v>0</v>
      </c>
      <c r="E56" s="56"/>
      <c r="F56" s="265">
        <f>F51*$D$12</f>
        <v>0</v>
      </c>
      <c r="G56" s="56"/>
      <c r="H56" s="265">
        <f>H51*$D$12</f>
        <v>0</v>
      </c>
      <c r="I56" s="56"/>
      <c r="J56" s="265">
        <f>J51*$D$12</f>
        <v>0</v>
      </c>
      <c r="K56" s="56"/>
      <c r="L56" s="265">
        <f>L51*$D$12</f>
        <v>0</v>
      </c>
      <c r="M56" s="56"/>
      <c r="N56" s="265">
        <f>N51*$D$12</f>
        <v>0</v>
      </c>
      <c r="O56" s="56"/>
      <c r="P56" s="265">
        <f>P51*$D$12</f>
        <v>0</v>
      </c>
      <c r="Q56" s="56"/>
      <c r="R56" s="265">
        <f>R51*$D$12</f>
        <v>0</v>
      </c>
      <c r="S56" s="56"/>
      <c r="T56" s="265">
        <f>T51*$D$12</f>
        <v>0</v>
      </c>
      <c r="U56" s="56"/>
      <c r="V56" s="265">
        <f>V51*$D$12</f>
        <v>0</v>
      </c>
      <c r="W56" s="56"/>
      <c r="X56" s="265">
        <f>X51*$D$12</f>
        <v>0</v>
      </c>
      <c r="Y56" s="56"/>
      <c r="Z56" s="265">
        <f>Z51*$D$12</f>
        <v>0</v>
      </c>
      <c r="AA56" s="411"/>
      <c r="AB56" s="417"/>
    </row>
    <row r="57" spans="1:28" x14ac:dyDescent="0.25">
      <c r="A57" s="417"/>
      <c r="B57" s="423"/>
      <c r="C57" s="266" t="s">
        <v>69</v>
      </c>
      <c r="D57" s="267">
        <f>D51*$D$15</f>
        <v>0</v>
      </c>
      <c r="E57" s="57"/>
      <c r="F57" s="269">
        <f>F51*$D$15</f>
        <v>0</v>
      </c>
      <c r="G57" s="57"/>
      <c r="H57" s="269">
        <f>H51*$D$15</f>
        <v>0</v>
      </c>
      <c r="I57" s="57"/>
      <c r="J57" s="269">
        <f>J51*$D$15</f>
        <v>0</v>
      </c>
      <c r="K57" s="57"/>
      <c r="L57" s="269">
        <f>L51*$D$15</f>
        <v>0</v>
      </c>
      <c r="M57" s="57"/>
      <c r="N57" s="269">
        <f>N51*$D$15</f>
        <v>0</v>
      </c>
      <c r="O57" s="57"/>
      <c r="P57" s="269">
        <f>P51*$D$15</f>
        <v>0</v>
      </c>
      <c r="Q57" s="57"/>
      <c r="R57" s="269">
        <f>R51*$D$15</f>
        <v>0</v>
      </c>
      <c r="S57" s="57"/>
      <c r="T57" s="269">
        <f>T51*$D$15</f>
        <v>0</v>
      </c>
      <c r="U57" s="57"/>
      <c r="V57" s="269">
        <f>V51*$D$15</f>
        <v>0</v>
      </c>
      <c r="W57" s="57"/>
      <c r="X57" s="269">
        <f>X51*$D$15</f>
        <v>0</v>
      </c>
      <c r="Y57" s="57"/>
      <c r="Z57" s="269">
        <f>Z51*$D$15</f>
        <v>0</v>
      </c>
      <c r="AA57" s="411"/>
      <c r="AB57" s="417"/>
    </row>
    <row r="58" spans="1:28" x14ac:dyDescent="0.25">
      <c r="A58" s="417"/>
      <c r="B58" s="423"/>
      <c r="C58" s="272" t="s">
        <v>96</v>
      </c>
      <c r="D58" s="263">
        <f>ROUND(SUM(D51:D57),2)</f>
        <v>0</v>
      </c>
      <c r="E58" s="253"/>
      <c r="F58" s="263">
        <f>ROUND(SUM(F51:F57),2)</f>
        <v>0</v>
      </c>
      <c r="G58" s="253"/>
      <c r="H58" s="263">
        <f>ROUND(SUM(H51:H57),2)</f>
        <v>0</v>
      </c>
      <c r="I58" s="253"/>
      <c r="J58" s="263">
        <f>ROUND(SUM(J51:J57),2)</f>
        <v>0</v>
      </c>
      <c r="K58" s="253"/>
      <c r="L58" s="263">
        <f>ROUND(SUM(L51:L57),2)</f>
        <v>0</v>
      </c>
      <c r="M58" s="253"/>
      <c r="N58" s="263">
        <f>ROUND(SUM(N51:N57),2)</f>
        <v>0</v>
      </c>
      <c r="O58" s="253"/>
      <c r="P58" s="263">
        <f>ROUND(SUM(P51:P57),2)</f>
        <v>0</v>
      </c>
      <c r="Q58" s="253"/>
      <c r="R58" s="263">
        <f>ROUND(SUM(R51:R57),2)</f>
        <v>0</v>
      </c>
      <c r="S58" s="253"/>
      <c r="T58" s="263">
        <f>ROUND(SUM(T51:T57),2)</f>
        <v>0</v>
      </c>
      <c r="U58" s="253"/>
      <c r="V58" s="263">
        <f>ROUND(SUM(V51:V57),2)</f>
        <v>0</v>
      </c>
      <c r="W58" s="253"/>
      <c r="X58" s="263">
        <f>ROUND(SUM(X51:X57),2)</f>
        <v>0</v>
      </c>
      <c r="Y58" s="253"/>
      <c r="Z58" s="263">
        <f>ROUND(SUM(Z51:Z57),2)</f>
        <v>0</v>
      </c>
      <c r="AA58" s="411"/>
      <c r="AB58" s="417"/>
    </row>
    <row r="59" spans="1:28" ht="16.5" thickBot="1" x14ac:dyDescent="0.3">
      <c r="A59" s="417"/>
      <c r="B59" s="437"/>
      <c r="C59" s="438"/>
      <c r="D59" s="439"/>
      <c r="E59" s="438"/>
      <c r="F59" s="439"/>
      <c r="G59" s="438"/>
      <c r="H59" s="439"/>
      <c r="I59" s="438"/>
      <c r="J59" s="439"/>
      <c r="K59" s="438"/>
      <c r="L59" s="439"/>
      <c r="M59" s="438"/>
      <c r="N59" s="439"/>
      <c r="O59" s="438"/>
      <c r="P59" s="439"/>
      <c r="Q59" s="438"/>
      <c r="R59" s="439"/>
      <c r="S59" s="438"/>
      <c r="T59" s="439"/>
      <c r="U59" s="438"/>
      <c r="V59" s="439"/>
      <c r="W59" s="438"/>
      <c r="X59" s="439"/>
      <c r="Y59" s="438"/>
      <c r="Z59" s="439"/>
      <c r="AA59" s="440"/>
      <c r="AB59" s="417"/>
    </row>
    <row r="60" spans="1:28" hidden="1" x14ac:dyDescent="0.25">
      <c r="A60" s="417"/>
      <c r="AB60" s="417"/>
    </row>
    <row r="61" spans="1:28" hidden="1" x14ac:dyDescent="0.25">
      <c r="A61" s="417"/>
      <c r="AB61" s="417"/>
    </row>
    <row r="62" spans="1:28" hidden="1" x14ac:dyDescent="0.25">
      <c r="A62" s="417"/>
      <c r="AB62" s="417"/>
    </row>
    <row r="63" spans="1:28" hidden="1" x14ac:dyDescent="0.25">
      <c r="A63" s="417"/>
      <c r="AB63" s="417"/>
    </row>
    <row r="64" spans="1:28" hidden="1" x14ac:dyDescent="0.25">
      <c r="A64" s="417"/>
      <c r="AB64" s="417"/>
    </row>
    <row r="65" spans="1:28" hidden="1" x14ac:dyDescent="0.25">
      <c r="A65" s="417"/>
      <c r="AB65" s="417"/>
    </row>
    <row r="66" spans="1:28" hidden="1" x14ac:dyDescent="0.25">
      <c r="A66" s="417"/>
      <c r="AB66" s="417"/>
    </row>
    <row r="67" spans="1:28" hidden="1" x14ac:dyDescent="0.25">
      <c r="A67" s="417"/>
      <c r="J67" s="23"/>
      <c r="K67" s="34"/>
      <c r="L67" s="23"/>
      <c r="M67" s="34"/>
      <c r="N67" s="23"/>
      <c r="O67" s="34"/>
      <c r="P67" s="23"/>
      <c r="Q67" s="34"/>
      <c r="R67" s="23"/>
      <c r="S67" s="34"/>
      <c r="T67" s="23"/>
      <c r="U67" s="34"/>
      <c r="V67" s="23"/>
      <c r="W67" s="34"/>
      <c r="X67" s="23"/>
      <c r="Y67" s="34"/>
      <c r="Z67" s="23"/>
      <c r="AB67" s="417"/>
    </row>
    <row r="68" spans="1:28" hidden="1" x14ac:dyDescent="0.25">
      <c r="A68" s="417"/>
      <c r="F68" s="288" t="s">
        <v>291</v>
      </c>
      <c r="AB68" s="417"/>
    </row>
    <row r="69" spans="1:28" hidden="1" x14ac:dyDescent="0.25">
      <c r="A69" s="417"/>
      <c r="C69" s="23" t="s">
        <v>108</v>
      </c>
      <c r="F69" s="289" t="str">
        <f>UPPER(IF($D38="LABOR Classification"," ",$D38))</f>
        <v xml:space="preserve"> </v>
      </c>
      <c r="AB69" s="417"/>
    </row>
    <row r="70" spans="1:28" hidden="1" x14ac:dyDescent="0.25">
      <c r="A70" s="417"/>
      <c r="C70" s="23" t="s">
        <v>46</v>
      </c>
      <c r="F70" s="289" t="str">
        <f>UPPER(IF($F38="LABOR Classification"," ",$F38))</f>
        <v xml:space="preserve"> </v>
      </c>
      <c r="AB70" s="417"/>
    </row>
    <row r="71" spans="1:28" hidden="1" x14ac:dyDescent="0.25">
      <c r="A71" s="417"/>
      <c r="C71" s="23" t="s">
        <v>109</v>
      </c>
      <c r="F71" s="289" t="str">
        <f>UPPER(IF($H38="LABOR Classification"," ",$H38))</f>
        <v xml:space="preserve"> </v>
      </c>
      <c r="AB71" s="417"/>
    </row>
    <row r="72" spans="1:28" hidden="1" x14ac:dyDescent="0.25">
      <c r="A72" s="417"/>
      <c r="F72" s="289" t="str">
        <f>UPPER(IF($J38="LABOR Classification"," ",$J38))</f>
        <v xml:space="preserve"> </v>
      </c>
      <c r="AB72" s="417"/>
    </row>
    <row r="73" spans="1:28" hidden="1" x14ac:dyDescent="0.25">
      <c r="A73" s="417"/>
      <c r="F73" s="289" t="str">
        <f>UPPER(IF($L$38="LABOR Classification"," ",$L$38))</f>
        <v xml:space="preserve"> </v>
      </c>
      <c r="AB73" s="417"/>
    </row>
    <row r="74" spans="1:28" hidden="1" x14ac:dyDescent="0.25">
      <c r="A74" s="417"/>
      <c r="F74" s="289" t="str">
        <f>UPPER(IF($N$38="LABOR Classification"," ",$N$38))</f>
        <v xml:space="preserve"> </v>
      </c>
      <c r="AB74" s="417"/>
    </row>
    <row r="75" spans="1:28" hidden="1" x14ac:dyDescent="0.25">
      <c r="A75" s="417"/>
      <c r="F75" s="289" t="str">
        <f>UPPER(IF($P$38="LABOR Classification"," ",$P$38))</f>
        <v xml:space="preserve"> </v>
      </c>
      <c r="AB75" s="417"/>
    </row>
    <row r="76" spans="1:28" hidden="1" x14ac:dyDescent="0.25">
      <c r="A76" s="417"/>
      <c r="F76" s="289" t="str">
        <f>UPPER(IF($R$38="LABOR Classification"," ",$R$38))</f>
        <v xml:space="preserve"> </v>
      </c>
      <c r="AB76" s="417"/>
    </row>
    <row r="77" spans="1:28" hidden="1" x14ac:dyDescent="0.25">
      <c r="A77" s="417"/>
      <c r="F77" s="289" t="str">
        <f>UPPER(IF($T$38="LABOR Classification"," ",$T$38))</f>
        <v xml:space="preserve"> </v>
      </c>
      <c r="AB77" s="417"/>
    </row>
    <row r="78" spans="1:28" hidden="1" x14ac:dyDescent="0.25">
      <c r="A78" s="417"/>
      <c r="F78" s="289" t="str">
        <f>UPPER(IF($V$38="LABOR Classification"," ",$V$38))</f>
        <v xml:space="preserve"> </v>
      </c>
      <c r="AB78" s="417"/>
    </row>
    <row r="79" spans="1:28" hidden="1" x14ac:dyDescent="0.25">
      <c r="A79" s="417"/>
      <c r="F79" s="289" t="str">
        <f>UPPER(IF($X$38="LABOR Classification"," ",$X$38))</f>
        <v xml:space="preserve"> </v>
      </c>
      <c r="AB79" s="417"/>
    </row>
    <row r="80" spans="1:28" hidden="1" x14ac:dyDescent="0.25">
      <c r="A80" s="417"/>
      <c r="F80" s="289" t="str">
        <f>UPPER(IF($Z$38="LABOR Classification"," ",$Z$38))</f>
        <v xml:space="preserve"> </v>
      </c>
      <c r="AB80" s="417"/>
    </row>
    <row r="81" spans="1:28" hidden="1" x14ac:dyDescent="0.25">
      <c r="A81" s="417"/>
      <c r="F81" s="289"/>
      <c r="AB81" s="417"/>
    </row>
    <row r="82" spans="1:28" hidden="1" x14ac:dyDescent="0.25">
      <c r="A82" s="417"/>
      <c r="F82" s="289"/>
      <c r="AB82" s="417"/>
    </row>
    <row r="83" spans="1:28" hidden="1" x14ac:dyDescent="0.25">
      <c r="A83" s="417"/>
      <c r="F83" s="289"/>
      <c r="AB83" s="417"/>
    </row>
    <row r="84" spans="1:28" hidden="1" x14ac:dyDescent="0.25">
      <c r="A84" s="417"/>
      <c r="F84" s="289"/>
      <c r="AB84" s="417"/>
    </row>
    <row r="85" spans="1:28" hidden="1" x14ac:dyDescent="0.25">
      <c r="A85" s="417"/>
      <c r="AB85" s="417"/>
    </row>
    <row r="86" spans="1:28" hidden="1" x14ac:dyDescent="0.25">
      <c r="A86" s="417"/>
      <c r="AB86" s="417"/>
    </row>
    <row r="87" spans="1:28" hidden="1" x14ac:dyDescent="0.25">
      <c r="A87" s="417"/>
      <c r="AB87" s="417"/>
    </row>
    <row r="88" spans="1:28" ht="16.5" thickTop="1" x14ac:dyDescent="0.25">
      <c r="A88" s="417"/>
      <c r="B88" s="417"/>
      <c r="C88" s="417"/>
      <c r="D88" s="418"/>
      <c r="E88" s="417"/>
      <c r="F88" s="418"/>
      <c r="G88" s="417"/>
      <c r="H88" s="418"/>
      <c r="I88" s="417"/>
      <c r="J88" s="418"/>
      <c r="K88" s="417"/>
      <c r="L88" s="418"/>
      <c r="M88" s="417"/>
      <c r="N88" s="418"/>
      <c r="O88" s="417"/>
      <c r="P88" s="418"/>
      <c r="Q88" s="417"/>
      <c r="R88" s="418"/>
      <c r="S88" s="417"/>
      <c r="T88" s="418"/>
      <c r="U88" s="417"/>
      <c r="V88" s="418"/>
      <c r="W88" s="417"/>
      <c r="X88" s="418"/>
      <c r="Y88" s="417"/>
      <c r="Z88" s="418"/>
      <c r="AA88" s="417"/>
      <c r="AB88" s="417"/>
    </row>
    <row r="89" spans="1:28" x14ac:dyDescent="0.25">
      <c r="A89" s="417"/>
      <c r="B89" s="417"/>
      <c r="C89" s="417"/>
      <c r="D89" s="418"/>
      <c r="E89" s="417"/>
      <c r="F89" s="418"/>
      <c r="G89" s="417"/>
      <c r="H89" s="418"/>
      <c r="I89" s="417"/>
      <c r="J89" s="418"/>
      <c r="K89" s="417"/>
      <c r="L89" s="418"/>
      <c r="M89" s="417"/>
      <c r="N89" s="418"/>
      <c r="O89" s="417"/>
      <c r="P89" s="418"/>
      <c r="Q89" s="417"/>
      <c r="R89" s="418"/>
      <c r="S89" s="417"/>
      <c r="T89" s="418"/>
      <c r="U89" s="417"/>
      <c r="V89" s="418"/>
      <c r="W89" s="417"/>
      <c r="X89" s="418"/>
      <c r="Y89" s="417"/>
      <c r="Z89" s="418"/>
      <c r="AA89" s="417"/>
      <c r="AB89" s="417"/>
    </row>
  </sheetData>
  <sheetProtection algorithmName="SHA-512" hashValue="6ffBp8UfxXpLonehzFPG0crtnt7p69jnBOAZCK6T0kN7S2SADBQVcriHKI2N25urQK2++bADduA2vSRImsSWQQ==" saltValue="hsP99RiQxBRCm1bulXpfKA==" spinCount="100000" sheet="1" objects="1" scenarios="1"/>
  <phoneticPr fontId="0" type="noConversion"/>
  <dataValidations count="1">
    <dataValidation type="list" allowBlank="1" showInputMessage="1" showErrorMessage="1" sqref="D20 F20 H20 J20 L20 N20 P20 R20 T20 V20 X20 Z20" xr:uid="{00000000-0002-0000-0200-000000000000}">
      <formula1>$C$69:$C$72</formula1>
    </dataValidation>
  </dataValidations>
  <pageMargins left="0.25" right="0.5" top="0.33300000000000002" bottom="0.66700000000000004" header="0.5" footer="0.5"/>
  <pageSetup scale="36" orientation="landscape" horizontalDpi="360" verticalDpi="36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transitionEntry="1" codeName="Sheet30">
    <pageSetUpPr fitToPage="1"/>
  </sheetPr>
  <dimension ref="B1:S40"/>
  <sheetViews>
    <sheetView defaultGridColor="0" topLeftCell="A4" colorId="22" zoomScale="87" workbookViewId="0">
      <selection activeCell="B19" sqref="B19"/>
    </sheetView>
  </sheetViews>
  <sheetFormatPr defaultColWidth="9.77734375" defaultRowHeight="15" x14ac:dyDescent="0.2"/>
  <cols>
    <col min="1" max="1" width="1.77734375" customWidth="1"/>
    <col min="5" max="6" width="13.77734375" customWidth="1"/>
    <col min="9" max="9" width="1.77734375" customWidth="1"/>
    <col min="10" max="11" width="11.77734375" customWidth="1"/>
    <col min="13" max="13" width="11.77734375" customWidth="1"/>
    <col min="15" max="15" width="10.77734375" customWidth="1"/>
    <col min="17" max="17" width="1.77734375" customWidth="1"/>
    <col min="18" max="18" width="12.77734375" customWidth="1"/>
  </cols>
  <sheetData>
    <row r="1" spans="2:7" ht="45" customHeight="1" x14ac:dyDescent="0.2"/>
    <row r="2" spans="2:7" ht="18" x14ac:dyDescent="0.25">
      <c r="D2" s="10">
        <f>'PROPOSAL FORM'!E8</f>
        <v>0</v>
      </c>
    </row>
    <row r="3" spans="2:7" x14ac:dyDescent="0.2">
      <c r="D3">
        <f>'PROPOSAL FORM'!E9</f>
        <v>0</v>
      </c>
    </row>
    <row r="4" spans="2:7" x14ac:dyDescent="0.2">
      <c r="B4" t="s">
        <v>19</v>
      </c>
      <c r="D4">
        <f>'PROPOSAL FORM'!E10</f>
        <v>0</v>
      </c>
    </row>
    <row r="5" spans="2:7" x14ac:dyDescent="0.2">
      <c r="D5" t="e">
        <f>'PROPOSAL FORM'!#REF!</f>
        <v>#REF!</v>
      </c>
      <c r="F5" t="e">
        <f>'PROPOSAL FORM'!#REF!</f>
        <v>#REF!</v>
      </c>
    </row>
    <row r="7" spans="2:7" ht="15.75" x14ac:dyDescent="0.25">
      <c r="D7" s="11" t="e">
        <f>'PROPOSAL FORM'!#REF!</f>
        <v>#REF!</v>
      </c>
    </row>
    <row r="8" spans="2:7" x14ac:dyDescent="0.2">
      <c r="C8" t="s">
        <v>0</v>
      </c>
    </row>
    <row r="9" spans="2:7" x14ac:dyDescent="0.2">
      <c r="D9" s="1"/>
      <c r="E9" s="1"/>
      <c r="F9" s="1"/>
    </row>
    <row r="11" spans="2:7" x14ac:dyDescent="0.2">
      <c r="B11" t="s">
        <v>5</v>
      </c>
      <c r="C11" s="2"/>
      <c r="D11" s="3">
        <f>'PIN 2'!D2</f>
        <v>0</v>
      </c>
      <c r="E11" s="2"/>
    </row>
    <row r="13" spans="2:7" x14ac:dyDescent="0.2">
      <c r="B13" t="s">
        <v>6</v>
      </c>
      <c r="C13" s="3">
        <f>'PIN 2'!D3</f>
        <v>0</v>
      </c>
      <c r="D13" t="s">
        <v>7</v>
      </c>
      <c r="E13" s="2" t="str">
        <f>'PIN 2'!D4</f>
        <v>LETTING DATE</v>
      </c>
      <c r="F13" t="s">
        <v>8</v>
      </c>
      <c r="G13" s="3">
        <f ca="1">'PIN 2'!G2</f>
        <v>43600.393459837964</v>
      </c>
    </row>
    <row r="17" spans="2:18" x14ac:dyDescent="0.2">
      <c r="B17" t="s">
        <v>9</v>
      </c>
      <c r="F17" s="12"/>
      <c r="G17" s="12"/>
      <c r="H17" s="12" t="s">
        <v>10</v>
      </c>
      <c r="I17" s="12"/>
      <c r="J17" s="12" t="s">
        <v>20</v>
      </c>
      <c r="K17" s="12" t="s">
        <v>21</v>
      </c>
      <c r="L17" s="12" t="s">
        <v>22</v>
      </c>
      <c r="M17" s="12"/>
      <c r="N17" s="12" t="s">
        <v>23</v>
      </c>
      <c r="O17" s="12"/>
      <c r="P17" s="12"/>
      <c r="Q17" s="12"/>
      <c r="R17" s="12" t="s">
        <v>18</v>
      </c>
    </row>
    <row r="18" spans="2:18" x14ac:dyDescent="0.2">
      <c r="B18" t="s">
        <v>12</v>
      </c>
      <c r="C18" t="s">
        <v>13</v>
      </c>
      <c r="F18" s="12" t="s">
        <v>14</v>
      </c>
      <c r="G18" s="12" t="s">
        <v>15</v>
      </c>
      <c r="H18" s="12" t="s">
        <v>16</v>
      </c>
      <c r="I18" s="12"/>
      <c r="J18" s="12" t="s">
        <v>24</v>
      </c>
      <c r="K18" s="12" t="s">
        <v>22</v>
      </c>
      <c r="L18" s="12" t="s">
        <v>25</v>
      </c>
      <c r="M18" s="12" t="s">
        <v>26</v>
      </c>
      <c r="N18" s="12" t="s">
        <v>27</v>
      </c>
      <c r="O18" s="12" t="s">
        <v>28</v>
      </c>
      <c r="P18" s="12" t="s">
        <v>29</v>
      </c>
      <c r="Q18" s="12"/>
      <c r="R18" s="12" t="s">
        <v>30</v>
      </c>
    </row>
    <row r="19" spans="2:18" x14ac:dyDescent="0.2">
      <c r="B19" s="13" t="str">
        <f>'PROPOSAL FORM'!C23</f>
        <v xml:space="preserve"> </v>
      </c>
      <c r="C19" s="14" t="str">
        <f>'PROPOSAL FORM'!D23</f>
        <v xml:space="preserve"> </v>
      </c>
      <c r="D19" s="15"/>
      <c r="E19" s="16"/>
      <c r="F19" s="13" t="str">
        <f>'PROPOSAL FORM'!G23</f>
        <v xml:space="preserve"> </v>
      </c>
      <c r="G19" s="7" t="str">
        <f>'PROPOSAL FORM'!H23</f>
        <v xml:space="preserve"> </v>
      </c>
      <c r="H19" s="6" t="str">
        <f>'PROPOSAL FORM'!I23</f>
        <v xml:space="preserve"> </v>
      </c>
      <c r="I19" s="6"/>
      <c r="J19" s="6">
        <f>'PIN 1'!G19</f>
        <v>0</v>
      </c>
      <c r="K19" s="6">
        <f>'PIN 1'!G29</f>
        <v>0</v>
      </c>
      <c r="L19" s="6" t="e">
        <f>'PIN 1'!#REF!</f>
        <v>#REF!</v>
      </c>
      <c r="M19" s="6">
        <f>'PIN 1'!G41</f>
        <v>0</v>
      </c>
      <c r="N19" s="6">
        <f>'PIN 1'!G48</f>
        <v>0</v>
      </c>
      <c r="O19" s="6">
        <f>'PIN 1'!G51</f>
        <v>0</v>
      </c>
      <c r="P19" s="6">
        <f>'PIN 1'!G53</f>
        <v>0</v>
      </c>
      <c r="Q19" s="6"/>
      <c r="R19" s="8">
        <f t="shared" ref="R19:R28" si="0">G19*H19</f>
        <v>0</v>
      </c>
    </row>
    <row r="20" spans="2:18" x14ac:dyDescent="0.2">
      <c r="B20" s="13" t="str">
        <f>'PROPOSAL FORM'!C24</f>
        <v xml:space="preserve"> </v>
      </c>
      <c r="C20" s="14" t="str">
        <f>'PROPOSAL FORM'!D24</f>
        <v xml:space="preserve"> </v>
      </c>
      <c r="D20" s="15"/>
      <c r="E20" s="16"/>
      <c r="F20" s="13" t="str">
        <f>'PROPOSAL FORM'!G24</f>
        <v xml:space="preserve"> </v>
      </c>
      <c r="G20" s="7" t="str">
        <f>'PROPOSAL FORM'!H24</f>
        <v xml:space="preserve"> </v>
      </c>
      <c r="H20" s="6" t="str">
        <f>'PROPOSAL FORM'!I24</f>
        <v xml:space="preserve"> </v>
      </c>
      <c r="I20" s="6"/>
      <c r="J20" s="6">
        <f>'PIN 2'!G15</f>
        <v>0</v>
      </c>
      <c r="K20" s="6">
        <f>'PIN 2'!G25</f>
        <v>0</v>
      </c>
      <c r="L20" s="6">
        <f>'PIN 2'!G26</f>
        <v>0</v>
      </c>
      <c r="M20" s="6">
        <f>'PIN 2'!G39</f>
        <v>0</v>
      </c>
      <c r="N20" s="6">
        <f>'PIN 2'!G48</f>
        <v>0</v>
      </c>
      <c r="O20" s="6">
        <f>'PIN 2'!G51</f>
        <v>0</v>
      </c>
      <c r="P20" s="6">
        <f>'PIN 2'!G53</f>
        <v>0</v>
      </c>
      <c r="Q20" s="6"/>
      <c r="R20" s="8">
        <f t="shared" si="0"/>
        <v>0</v>
      </c>
    </row>
    <row r="21" spans="2:18" x14ac:dyDescent="0.2">
      <c r="B21" s="13" t="str">
        <f>'PROPOSAL FORM'!C25</f>
        <v xml:space="preserve"> </v>
      </c>
      <c r="C21" s="14" t="str">
        <f>'PROPOSAL FORM'!D25</f>
        <v xml:space="preserve"> </v>
      </c>
      <c r="D21" s="15"/>
      <c r="E21" s="16"/>
      <c r="F21" s="13" t="str">
        <f>'PROPOSAL FORM'!G25</f>
        <v xml:space="preserve"> </v>
      </c>
      <c r="G21" s="7" t="str">
        <f>'PROPOSAL FORM'!H25</f>
        <v xml:space="preserve"> </v>
      </c>
      <c r="H21" s="6" t="str">
        <f>'PROPOSAL FORM'!I25</f>
        <v xml:space="preserve"> </v>
      </c>
      <c r="I21" s="6"/>
      <c r="J21" s="6">
        <f>'PIN 3'!G15</f>
        <v>0</v>
      </c>
      <c r="K21" s="6">
        <f>'PIN 3'!G25</f>
        <v>0</v>
      </c>
      <c r="L21" s="6">
        <f>'PIN 3'!G26</f>
        <v>0</v>
      </c>
      <c r="M21" s="6">
        <f>'PIN 3'!G39</f>
        <v>0</v>
      </c>
      <c r="N21" s="6">
        <f>'PIN 3'!G48</f>
        <v>0</v>
      </c>
      <c r="O21" s="6">
        <f>'PIN 3'!G51</f>
        <v>0</v>
      </c>
      <c r="P21" s="6">
        <f>'PIN 3'!G53</f>
        <v>0</v>
      </c>
      <c r="Q21" s="6"/>
      <c r="R21" s="8">
        <f t="shared" si="0"/>
        <v>0</v>
      </c>
    </row>
    <row r="22" spans="2:18" x14ac:dyDescent="0.2">
      <c r="B22" s="13" t="str">
        <f>'PROPOSAL FORM'!C26</f>
        <v xml:space="preserve"> </v>
      </c>
      <c r="C22" s="14" t="str">
        <f>'PROPOSAL FORM'!D26</f>
        <v xml:space="preserve"> </v>
      </c>
      <c r="D22" s="15"/>
      <c r="E22" s="16"/>
      <c r="F22" s="13" t="str">
        <f>'PROPOSAL FORM'!G26</f>
        <v xml:space="preserve"> </v>
      </c>
      <c r="G22" s="7" t="str">
        <f>'PROPOSAL FORM'!H26</f>
        <v xml:space="preserve"> </v>
      </c>
      <c r="H22" s="6" t="str">
        <f>'PROPOSAL FORM'!I26</f>
        <v xml:space="preserve"> </v>
      </c>
      <c r="I22" s="6"/>
      <c r="J22" s="6">
        <f>'PIN 4'!G15</f>
        <v>0</v>
      </c>
      <c r="K22" s="6">
        <f>'PIN 4'!G25</f>
        <v>0</v>
      </c>
      <c r="L22" s="6">
        <f>'PIN 4'!G26</f>
        <v>0</v>
      </c>
      <c r="M22" s="6">
        <f>'PIN 4'!G39</f>
        <v>0</v>
      </c>
      <c r="N22" s="6">
        <f>'PIN 4'!G48</f>
        <v>0</v>
      </c>
      <c r="O22" s="6">
        <f>'PIN 4'!G51</f>
        <v>0</v>
      </c>
      <c r="P22" s="6">
        <f>'PIN 4'!G53</f>
        <v>0</v>
      </c>
      <c r="Q22" s="6"/>
      <c r="R22" s="8">
        <f t="shared" si="0"/>
        <v>0</v>
      </c>
    </row>
    <row r="23" spans="2:18" x14ac:dyDescent="0.2">
      <c r="B23" s="13" t="str">
        <f>'PROPOSAL FORM'!C27</f>
        <v xml:space="preserve"> </v>
      </c>
      <c r="C23" s="14" t="str">
        <f>'PROPOSAL FORM'!D27</f>
        <v xml:space="preserve"> </v>
      </c>
      <c r="D23" s="15"/>
      <c r="E23" s="16"/>
      <c r="F23" s="13" t="str">
        <f>'PROPOSAL FORM'!G27</f>
        <v xml:space="preserve"> </v>
      </c>
      <c r="G23" s="7" t="str">
        <f>'PROPOSAL FORM'!H27</f>
        <v xml:space="preserve"> </v>
      </c>
      <c r="H23" s="6" t="str">
        <f>'PROPOSAL FORM'!I27</f>
        <v xml:space="preserve"> </v>
      </c>
      <c r="I23" s="6"/>
      <c r="J23" s="6">
        <f>'PIN 5'!G15</f>
        <v>0</v>
      </c>
      <c r="K23" s="6">
        <f>'PIN 5'!G25</f>
        <v>0</v>
      </c>
      <c r="L23" s="6">
        <f>'PIN 5'!G26</f>
        <v>0</v>
      </c>
      <c r="M23" s="6">
        <f>'PIN 5'!G39</f>
        <v>0</v>
      </c>
      <c r="N23" s="6">
        <f>'PIN 5'!G48</f>
        <v>0</v>
      </c>
      <c r="O23" s="6">
        <f>'PIN 5'!G51</f>
        <v>0</v>
      </c>
      <c r="P23" s="6">
        <f>'PIN 5'!G53</f>
        <v>0</v>
      </c>
      <c r="Q23" s="6"/>
      <c r="R23" s="8">
        <f t="shared" si="0"/>
        <v>0</v>
      </c>
    </row>
    <row r="24" spans="2:18" x14ac:dyDescent="0.2">
      <c r="B24" s="13" t="str">
        <f>'PROPOSAL FORM'!C28</f>
        <v xml:space="preserve"> </v>
      </c>
      <c r="C24" s="14" t="str">
        <f>'PROPOSAL FORM'!D28</f>
        <v xml:space="preserve"> </v>
      </c>
      <c r="D24" s="15"/>
      <c r="E24" s="16"/>
      <c r="F24" s="13" t="str">
        <f>'PROPOSAL FORM'!G28</f>
        <v xml:space="preserve"> </v>
      </c>
      <c r="G24" s="7" t="str">
        <f>'PROPOSAL FORM'!H28</f>
        <v xml:space="preserve"> </v>
      </c>
      <c r="H24" s="6" t="str">
        <f>'PROPOSAL FORM'!I28</f>
        <v xml:space="preserve"> </v>
      </c>
      <c r="I24" s="6"/>
      <c r="J24" s="6">
        <f>'PIN 6'!G15</f>
        <v>0</v>
      </c>
      <c r="K24" s="6">
        <f>'PIN 6'!G25</f>
        <v>0</v>
      </c>
      <c r="L24" s="6">
        <f>'PIN 6'!G26</f>
        <v>0</v>
      </c>
      <c r="M24" s="6">
        <f>'PIN 6'!G39</f>
        <v>0</v>
      </c>
      <c r="N24" s="6">
        <f>'PIN 6'!G48</f>
        <v>0</v>
      </c>
      <c r="O24" s="6">
        <f>'PIN 6'!G51</f>
        <v>0</v>
      </c>
      <c r="P24" s="6">
        <f>'PIN 6'!G53</f>
        <v>0</v>
      </c>
      <c r="Q24" s="6"/>
      <c r="R24" s="8">
        <f t="shared" si="0"/>
        <v>0</v>
      </c>
    </row>
    <row r="25" spans="2:18" x14ac:dyDescent="0.2">
      <c r="B25" s="13" t="str">
        <f>'PROPOSAL FORM'!C29</f>
        <v xml:space="preserve"> </v>
      </c>
      <c r="C25" s="14" t="str">
        <f>'PROPOSAL FORM'!D29</f>
        <v xml:space="preserve"> </v>
      </c>
      <c r="D25" s="15"/>
      <c r="E25" s="16"/>
      <c r="F25" s="13" t="str">
        <f>'PROPOSAL FORM'!G29</f>
        <v xml:space="preserve"> </v>
      </c>
      <c r="G25" s="7" t="str">
        <f>'PROPOSAL FORM'!H29</f>
        <v xml:space="preserve"> </v>
      </c>
      <c r="H25" s="6" t="str">
        <f>'PROPOSAL FORM'!I29</f>
        <v xml:space="preserve"> </v>
      </c>
      <c r="I25" s="6"/>
      <c r="J25" s="6">
        <f>'PIN 7'!G15</f>
        <v>0</v>
      </c>
      <c r="K25" s="6">
        <f>'PIN 7'!G25</f>
        <v>0</v>
      </c>
      <c r="L25" s="6">
        <f>'PIN 7'!G26</f>
        <v>0</v>
      </c>
      <c r="M25" s="6">
        <f>'PIN 7'!G39</f>
        <v>0</v>
      </c>
      <c r="N25" s="6">
        <f>'PIN 7'!G48</f>
        <v>0</v>
      </c>
      <c r="O25" s="6">
        <f>'PIN 7'!G51</f>
        <v>0</v>
      </c>
      <c r="P25" s="6">
        <f>'PIN 7'!G53</f>
        <v>0</v>
      </c>
      <c r="Q25" s="6"/>
      <c r="R25" s="8">
        <f t="shared" si="0"/>
        <v>0</v>
      </c>
    </row>
    <row r="26" spans="2:18" x14ac:dyDescent="0.2">
      <c r="B26" s="13" t="str">
        <f>'PROPOSAL FORM'!C30</f>
        <v xml:space="preserve"> </v>
      </c>
      <c r="C26" s="14" t="str">
        <f>'PROPOSAL FORM'!D30</f>
        <v xml:space="preserve"> </v>
      </c>
      <c r="D26" s="15"/>
      <c r="E26" s="16"/>
      <c r="F26" s="13" t="str">
        <f>'PROPOSAL FORM'!G30</f>
        <v xml:space="preserve"> </v>
      </c>
      <c r="G26" s="7" t="str">
        <f>'PROPOSAL FORM'!H30</f>
        <v xml:space="preserve"> </v>
      </c>
      <c r="H26" s="6" t="str">
        <f>'PROPOSAL FORM'!I30</f>
        <v xml:space="preserve"> </v>
      </c>
      <c r="I26" s="6"/>
      <c r="J26" s="6">
        <f>'PIN 8'!G15</f>
        <v>0</v>
      </c>
      <c r="K26" s="6">
        <f>'PIN 8'!G25</f>
        <v>0</v>
      </c>
      <c r="L26" s="6">
        <f>'PIN 8'!G26</f>
        <v>0</v>
      </c>
      <c r="M26" s="6">
        <f>'PIN 8'!G39</f>
        <v>0</v>
      </c>
      <c r="N26" s="6">
        <f>'PIN 8'!G48</f>
        <v>0</v>
      </c>
      <c r="O26" s="6">
        <f>'PIN 8'!G51</f>
        <v>0</v>
      </c>
      <c r="P26" s="6">
        <f>'PIN 8'!G53</f>
        <v>0</v>
      </c>
      <c r="Q26" s="6"/>
      <c r="R26" s="8">
        <f t="shared" si="0"/>
        <v>0</v>
      </c>
    </row>
    <row r="27" spans="2:18" x14ac:dyDescent="0.2">
      <c r="B27" s="13" t="str">
        <f>'PROPOSAL FORM'!C31</f>
        <v xml:space="preserve"> </v>
      </c>
      <c r="C27" s="14" t="str">
        <f>'PROPOSAL FORM'!D31</f>
        <v xml:space="preserve"> </v>
      </c>
      <c r="D27" s="15"/>
      <c r="E27" s="16"/>
      <c r="F27" s="13" t="str">
        <f>'PROPOSAL FORM'!G31</f>
        <v xml:space="preserve"> </v>
      </c>
      <c r="G27" s="7" t="str">
        <f>'PROPOSAL FORM'!H31</f>
        <v xml:space="preserve"> </v>
      </c>
      <c r="H27" s="6" t="str">
        <f>'PROPOSAL FORM'!I31</f>
        <v xml:space="preserve"> </v>
      </c>
      <c r="I27" s="6"/>
      <c r="J27" s="6">
        <f>'PIN 9'!G15</f>
        <v>0</v>
      </c>
      <c r="K27" s="6">
        <f>'PIN 9'!G25</f>
        <v>0</v>
      </c>
      <c r="L27" s="6">
        <f>'PIN 9'!G26</f>
        <v>0</v>
      </c>
      <c r="M27" s="6">
        <f>'PIN 9'!G39</f>
        <v>0</v>
      </c>
      <c r="N27" s="6">
        <f>'PIN 9'!G48</f>
        <v>0</v>
      </c>
      <c r="O27" s="6">
        <f>'PIN 9'!G51</f>
        <v>0</v>
      </c>
      <c r="P27" s="6">
        <f>'PIN 9'!G53</f>
        <v>0</v>
      </c>
      <c r="Q27" s="6"/>
      <c r="R27" s="8">
        <f t="shared" si="0"/>
        <v>0</v>
      </c>
    </row>
    <row r="28" spans="2:18" x14ac:dyDescent="0.2">
      <c r="B28" s="13" t="str">
        <f>'PROPOSAL FORM'!C32</f>
        <v xml:space="preserve"> </v>
      </c>
      <c r="C28" s="14" t="str">
        <f>'PROPOSAL FORM'!D32</f>
        <v xml:space="preserve"> </v>
      </c>
      <c r="D28" s="15"/>
      <c r="E28" s="16"/>
      <c r="F28" s="13" t="str">
        <f>'PROPOSAL FORM'!G32</f>
        <v xml:space="preserve"> </v>
      </c>
      <c r="G28" s="7" t="str">
        <f>'PROPOSAL FORM'!H32</f>
        <v xml:space="preserve"> </v>
      </c>
      <c r="H28" s="6" t="str">
        <f>'PROPOSAL FORM'!I32</f>
        <v xml:space="preserve"> </v>
      </c>
      <c r="I28" s="6"/>
      <c r="J28" s="6">
        <f>'PIN 10'!G15</f>
        <v>0</v>
      </c>
      <c r="K28" s="6">
        <f>'PIN 10'!G25</f>
        <v>0</v>
      </c>
      <c r="L28" s="6">
        <f>'PIN 10'!G26</f>
        <v>0</v>
      </c>
      <c r="M28" s="6">
        <f>'PIN 10'!G39</f>
        <v>0</v>
      </c>
      <c r="N28" s="6">
        <f>'PIN 10'!G48</f>
        <v>0</v>
      </c>
      <c r="O28" s="6">
        <f>'PIN 10'!G51</f>
        <v>0</v>
      </c>
      <c r="P28" s="6">
        <f>'PIN 10'!G53</f>
        <v>0</v>
      </c>
      <c r="Q28" s="6"/>
      <c r="R28" s="8">
        <f t="shared" si="0"/>
        <v>0</v>
      </c>
    </row>
    <row r="29" spans="2:18" x14ac:dyDescent="0.2">
      <c r="B29" s="13"/>
      <c r="C29" s="14"/>
      <c r="D29" s="15"/>
      <c r="E29" s="16"/>
      <c r="F29" s="13"/>
      <c r="G29" s="7"/>
      <c r="H29" s="6"/>
      <c r="I29" s="6"/>
      <c r="J29" s="6"/>
      <c r="K29" s="6"/>
      <c r="L29" s="6"/>
      <c r="M29" s="6"/>
      <c r="N29" s="6"/>
      <c r="O29" s="6"/>
      <c r="P29" s="6"/>
      <c r="Q29" s="6"/>
      <c r="R29" s="8"/>
    </row>
    <row r="30" spans="2:18" x14ac:dyDescent="0.2">
      <c r="B30" s="13"/>
      <c r="C30" s="14"/>
      <c r="D30" s="15"/>
      <c r="E30" s="16"/>
      <c r="F30" s="13"/>
      <c r="G30" s="7"/>
      <c r="H30" s="6"/>
      <c r="I30" s="6"/>
      <c r="J30" s="6"/>
      <c r="K30" s="6"/>
      <c r="L30" s="6"/>
      <c r="M30" s="6"/>
      <c r="N30" s="6"/>
      <c r="O30" s="6"/>
      <c r="P30" s="6"/>
      <c r="Q30" s="6"/>
      <c r="R30" s="8"/>
    </row>
    <row r="31" spans="2:18" x14ac:dyDescent="0.2">
      <c r="B31" s="13"/>
      <c r="C31" s="14"/>
      <c r="D31" s="15"/>
      <c r="E31" s="16"/>
      <c r="F31" s="13"/>
      <c r="G31" s="7"/>
      <c r="H31" s="6"/>
      <c r="I31" s="6"/>
      <c r="J31" s="6"/>
      <c r="K31" s="6"/>
      <c r="L31" s="6"/>
      <c r="M31" s="6"/>
      <c r="N31" s="6"/>
      <c r="O31" s="6"/>
      <c r="P31" s="6"/>
      <c r="Q31" s="6"/>
      <c r="R31" s="8"/>
    </row>
    <row r="32" spans="2:18" x14ac:dyDescent="0.2">
      <c r="B32" s="13"/>
      <c r="C32" s="14"/>
      <c r="D32" s="15"/>
      <c r="E32" s="16"/>
      <c r="F32" s="13"/>
      <c r="G32" s="9"/>
      <c r="H32" s="8"/>
      <c r="I32" s="8"/>
      <c r="J32" s="8"/>
      <c r="K32" s="8"/>
      <c r="L32" s="8"/>
      <c r="M32" s="8"/>
      <c r="N32" s="8"/>
      <c r="O32" s="8"/>
      <c r="P32" s="8"/>
      <c r="Q32" s="8"/>
      <c r="R32" s="8"/>
    </row>
    <row r="33" spans="2:19" x14ac:dyDescent="0.2">
      <c r="B33" s="13"/>
      <c r="C33" s="14"/>
      <c r="D33" s="15"/>
      <c r="E33" s="16"/>
      <c r="F33" s="13"/>
      <c r="G33" s="9"/>
      <c r="H33" s="8"/>
      <c r="I33" s="8"/>
      <c r="J33" s="8"/>
      <c r="K33" s="8"/>
      <c r="L33" s="8"/>
      <c r="M33" s="8"/>
      <c r="N33" s="8"/>
      <c r="O33" s="8"/>
      <c r="P33" s="8"/>
      <c r="Q33" s="8"/>
      <c r="R33" s="8"/>
      <c r="S33" t="s">
        <v>19</v>
      </c>
    </row>
    <row r="34" spans="2:19" ht="15.75" x14ac:dyDescent="0.25">
      <c r="B34" s="21" t="s">
        <v>19</v>
      </c>
      <c r="G34" s="17" t="s">
        <v>31</v>
      </c>
      <c r="H34" s="18"/>
      <c r="I34" s="8"/>
      <c r="J34" s="6">
        <f t="shared" ref="J34:P34" si="1">SUM(J19:J22)</f>
        <v>0</v>
      </c>
      <c r="K34" s="6">
        <f t="shared" si="1"/>
        <v>0</v>
      </c>
      <c r="L34" s="6" t="e">
        <f t="shared" si="1"/>
        <v>#REF!</v>
      </c>
      <c r="M34" s="6">
        <f t="shared" si="1"/>
        <v>0</v>
      </c>
      <c r="N34" s="6">
        <f t="shared" si="1"/>
        <v>0</v>
      </c>
      <c r="O34" s="6">
        <f t="shared" si="1"/>
        <v>0</v>
      </c>
      <c r="P34" s="6">
        <f t="shared" si="1"/>
        <v>0</v>
      </c>
      <c r="Q34" s="6" t="s">
        <v>19</v>
      </c>
      <c r="R34" s="6">
        <f>SUM(R19:R22)</f>
        <v>0</v>
      </c>
      <c r="S34" t="s">
        <v>19</v>
      </c>
    </row>
    <row r="35" spans="2:19" x14ac:dyDescent="0.2">
      <c r="G35" s="5"/>
      <c r="S35" s="4" t="s">
        <v>19</v>
      </c>
    </row>
    <row r="36" spans="2:19" ht="15.75" x14ac:dyDescent="0.25">
      <c r="J36" s="11" t="s">
        <v>32</v>
      </c>
    </row>
    <row r="38" spans="2:19" x14ac:dyDescent="0.2">
      <c r="J38" s="12" t="s">
        <v>20</v>
      </c>
      <c r="K38" s="12" t="s">
        <v>21</v>
      </c>
      <c r="L38" s="12"/>
      <c r="M38" s="12"/>
      <c r="N38" s="12" t="s">
        <v>23</v>
      </c>
      <c r="O38" s="12"/>
      <c r="P38" s="12"/>
      <c r="Q38" s="12"/>
      <c r="R38" s="12" t="s">
        <v>18</v>
      </c>
    </row>
    <row r="39" spans="2:19" x14ac:dyDescent="0.2">
      <c r="J39" s="19" t="s">
        <v>24</v>
      </c>
      <c r="K39" s="19" t="s">
        <v>22</v>
      </c>
      <c r="L39" s="19"/>
      <c r="M39" s="19" t="s">
        <v>26</v>
      </c>
      <c r="N39" s="19" t="s">
        <v>27</v>
      </c>
      <c r="O39" s="19"/>
      <c r="P39" s="19"/>
      <c r="Q39" s="19"/>
      <c r="R39" s="19" t="s">
        <v>30</v>
      </c>
    </row>
    <row r="40" spans="2:19" ht="15.75" x14ac:dyDescent="0.25">
      <c r="J40" s="8">
        <f>J34</f>
        <v>0</v>
      </c>
      <c r="K40" s="8">
        <f>K34</f>
        <v>0</v>
      </c>
      <c r="L40" s="8"/>
      <c r="M40" s="8">
        <f>M34</f>
        <v>0</v>
      </c>
      <c r="N40" s="8">
        <f>N34</f>
        <v>0</v>
      </c>
      <c r="O40" s="8"/>
      <c r="P40" s="8"/>
      <c r="Q40" s="8"/>
      <c r="R40" s="20">
        <f>SUM(J40:P40)</f>
        <v>0</v>
      </c>
    </row>
  </sheetData>
  <sheetProtection sheet="1" objects="1" scenarios="1"/>
  <phoneticPr fontId="0" type="noConversion"/>
  <pageMargins left="0.25" right="0.5" top="0.33300000000000002" bottom="0.66700000000000004" header="0.5" footer="0.5"/>
  <pageSetup scale="65" orientation="landscape"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L50"/>
  <sheetViews>
    <sheetView view="pageBreakPreview" zoomScale="85" zoomScaleNormal="70" zoomScaleSheetLayoutView="85" workbookViewId="0">
      <selection activeCell="L5" sqref="L5"/>
    </sheetView>
  </sheetViews>
  <sheetFormatPr defaultRowHeight="15" x14ac:dyDescent="0.2"/>
  <cols>
    <col min="7" max="7" width="9" bestFit="1" customWidth="1"/>
    <col min="8" max="8" width="9.88671875" customWidth="1"/>
    <col min="9" max="9" width="11.21875" customWidth="1"/>
    <col min="10" max="10" width="9.33203125" bestFit="1" customWidth="1"/>
    <col min="12" max="12" width="20.6640625" customWidth="1"/>
  </cols>
  <sheetData>
    <row r="1" spans="2:12" s="28" customFormat="1" ht="27" customHeight="1" x14ac:dyDescent="0.25">
      <c r="B1" s="583" t="s">
        <v>299</v>
      </c>
      <c r="C1" s="583"/>
      <c r="D1" s="583"/>
      <c r="E1" s="583"/>
      <c r="F1" s="583"/>
      <c r="G1" s="583"/>
      <c r="H1" s="583"/>
      <c r="I1" s="583"/>
      <c r="J1" s="583"/>
      <c r="K1" s="583"/>
      <c r="L1" s="583"/>
    </row>
    <row r="2" spans="2:12" s="28" customFormat="1" ht="27" customHeight="1" x14ac:dyDescent="0.25">
      <c r="B2" s="583" t="s">
        <v>300</v>
      </c>
      <c r="C2" s="583"/>
      <c r="D2" s="583"/>
      <c r="E2" s="583"/>
      <c r="F2" s="583"/>
      <c r="G2" s="583"/>
      <c r="H2" s="583"/>
      <c r="I2" s="583"/>
      <c r="J2" s="583"/>
      <c r="K2" s="583"/>
      <c r="L2" s="583"/>
    </row>
    <row r="3" spans="2:12" s="28" customFormat="1" ht="27" customHeight="1" x14ac:dyDescent="0.25">
      <c r="B3" s="583" t="s">
        <v>301</v>
      </c>
      <c r="C3" s="583"/>
      <c r="D3" s="583"/>
      <c r="E3" s="583"/>
      <c r="F3" s="583"/>
      <c r="G3" s="583"/>
      <c r="H3" s="583"/>
      <c r="I3" s="583"/>
      <c r="J3" s="583"/>
      <c r="K3" s="583"/>
      <c r="L3" s="583"/>
    </row>
    <row r="4" spans="2:12" s="28" customFormat="1" ht="27" customHeight="1" x14ac:dyDescent="0.25">
      <c r="B4" s="44" t="s">
        <v>302</v>
      </c>
      <c r="C4" s="23"/>
      <c r="D4" s="23"/>
      <c r="E4" s="23"/>
      <c r="F4" s="23"/>
      <c r="G4" s="23"/>
      <c r="H4" s="23"/>
      <c r="I4" s="23"/>
      <c r="J4" s="23"/>
      <c r="K4" s="23"/>
      <c r="L4" s="23"/>
    </row>
    <row r="5" spans="2:12" s="28" customFormat="1" ht="27" customHeight="1" x14ac:dyDescent="0.25">
      <c r="B5" s="44" t="s">
        <v>303</v>
      </c>
      <c r="C5" s="23"/>
      <c r="D5" s="23"/>
      <c r="E5" s="23"/>
      <c r="F5" s="23"/>
      <c r="G5" s="23"/>
      <c r="H5" s="23"/>
      <c r="I5" s="23"/>
      <c r="J5" s="23"/>
      <c r="K5" s="23"/>
      <c r="L5" s="23"/>
    </row>
    <row r="6" spans="2:12" x14ac:dyDescent="0.2">
      <c r="B6" s="122"/>
    </row>
    <row r="7" spans="2:12" ht="18" x14ac:dyDescent="0.25">
      <c r="B7" s="568" t="s">
        <v>244</v>
      </c>
      <c r="C7" s="568"/>
      <c r="D7" s="568"/>
      <c r="E7" s="568"/>
      <c r="F7" s="568"/>
      <c r="G7" s="568"/>
      <c r="H7" s="568"/>
      <c r="I7" s="568"/>
      <c r="J7" s="568"/>
      <c r="K7" s="568"/>
      <c r="L7" s="568"/>
    </row>
    <row r="8" spans="2:12" ht="20.25" x14ac:dyDescent="0.2">
      <c r="B8" s="298">
        <v>1</v>
      </c>
      <c r="C8" s="208" t="s">
        <v>245</v>
      </c>
      <c r="D8" s="569" t="s">
        <v>278</v>
      </c>
      <c r="E8" s="569"/>
      <c r="F8" s="569"/>
      <c r="G8" s="569"/>
      <c r="H8" s="298">
        <v>1</v>
      </c>
      <c r="I8" s="208" t="s">
        <v>246</v>
      </c>
      <c r="J8" s="569" t="s">
        <v>278</v>
      </c>
      <c r="K8" s="569"/>
      <c r="L8" s="569"/>
    </row>
    <row r="9" spans="2:12" ht="15.75" thickBot="1" x14ac:dyDescent="0.25">
      <c r="B9" s="209"/>
      <c r="C9" s="209"/>
      <c r="D9" s="209"/>
      <c r="E9" s="209"/>
      <c r="F9" s="209"/>
      <c r="G9" s="207"/>
      <c r="H9" s="207"/>
      <c r="I9" s="209"/>
      <c r="J9" s="207"/>
      <c r="K9" s="207"/>
      <c r="L9" s="207"/>
    </row>
    <row r="10" spans="2:12" x14ac:dyDescent="0.2">
      <c r="B10" s="210"/>
      <c r="C10" s="211"/>
      <c r="D10" s="211"/>
      <c r="E10" s="211"/>
      <c r="F10" s="211"/>
      <c r="G10" s="210"/>
      <c r="H10" s="212"/>
      <c r="I10" s="213" t="s">
        <v>279</v>
      </c>
      <c r="J10" s="214"/>
      <c r="K10" s="211"/>
      <c r="L10" s="215"/>
    </row>
    <row r="11" spans="2:12" ht="15" customHeight="1" thickBot="1" x14ac:dyDescent="0.25">
      <c r="B11" s="570" t="s">
        <v>247</v>
      </c>
      <c r="C11" s="571"/>
      <c r="D11" s="571"/>
      <c r="E11" s="571"/>
      <c r="F11" s="572"/>
      <c r="G11" s="216" t="s">
        <v>248</v>
      </c>
      <c r="H11" s="217" t="s">
        <v>249</v>
      </c>
      <c r="I11" s="218" t="s">
        <v>250</v>
      </c>
      <c r="J11" s="219" t="s">
        <v>251</v>
      </c>
      <c r="K11" s="571" t="s">
        <v>252</v>
      </c>
      <c r="L11" s="572"/>
    </row>
    <row r="12" spans="2:12" ht="21" thickTop="1" x14ac:dyDescent="0.2">
      <c r="B12" s="220"/>
      <c r="C12" s="221"/>
      <c r="D12" s="221"/>
      <c r="E12" s="221"/>
      <c r="F12" s="221"/>
      <c r="G12" s="220"/>
      <c r="H12" s="299">
        <v>2</v>
      </c>
      <c r="I12" s="223"/>
      <c r="J12" s="224"/>
      <c r="K12" s="593"/>
      <c r="L12" s="594"/>
    </row>
    <row r="13" spans="2:12" ht="20.25" x14ac:dyDescent="0.3">
      <c r="B13" s="225" t="s">
        <v>253</v>
      </c>
      <c r="C13" s="221"/>
      <c r="D13" s="296"/>
      <c r="E13" s="599">
        <v>3</v>
      </c>
      <c r="F13" s="600"/>
      <c r="G13" s="220"/>
      <c r="H13" s="226">
        <v>30</v>
      </c>
      <c r="I13" s="227">
        <f>H13*1.5</f>
        <v>45</v>
      </c>
      <c r="J13" s="228">
        <f>H13*2</f>
        <v>60</v>
      </c>
      <c r="K13" s="595" t="s">
        <v>254</v>
      </c>
      <c r="L13" s="596"/>
    </row>
    <row r="14" spans="2:12" ht="25.15" customHeight="1" x14ac:dyDescent="0.3">
      <c r="B14" s="225"/>
      <c r="C14" s="221"/>
      <c r="D14" s="221"/>
      <c r="E14" s="229" t="s">
        <v>255</v>
      </c>
      <c r="F14" s="229" t="s">
        <v>256</v>
      </c>
      <c r="G14" s="220"/>
      <c r="H14" s="230"/>
      <c r="I14" s="231"/>
      <c r="J14" s="232"/>
      <c r="K14" s="564"/>
      <c r="L14" s="565"/>
    </row>
    <row r="15" spans="2:12" ht="16.5" x14ac:dyDescent="0.3">
      <c r="B15" s="297" t="s">
        <v>257</v>
      </c>
      <c r="C15" s="221"/>
      <c r="D15" s="221"/>
      <c r="E15" s="597" t="s">
        <v>258</v>
      </c>
      <c r="F15" s="598"/>
      <c r="G15" s="220"/>
      <c r="H15" s="230"/>
      <c r="I15" s="231"/>
      <c r="J15" s="232"/>
      <c r="K15" s="564"/>
      <c r="L15" s="565"/>
    </row>
    <row r="16" spans="2:12" ht="16.5" x14ac:dyDescent="0.3">
      <c r="B16" s="225" t="s">
        <v>280</v>
      </c>
      <c r="C16" s="221"/>
      <c r="D16" s="221"/>
      <c r="E16" s="233" t="s">
        <v>259</v>
      </c>
      <c r="F16" s="233"/>
      <c r="G16" s="584">
        <v>4</v>
      </c>
      <c r="H16" s="234">
        <v>3.41</v>
      </c>
      <c r="I16" s="235">
        <f>H16</f>
        <v>3.41</v>
      </c>
      <c r="J16" s="236">
        <f>H16</f>
        <v>3.41</v>
      </c>
      <c r="K16" s="564"/>
      <c r="L16" s="565"/>
    </row>
    <row r="17" spans="2:12" ht="16.5" x14ac:dyDescent="0.3">
      <c r="B17" s="225" t="s">
        <v>281</v>
      </c>
      <c r="C17" s="221"/>
      <c r="D17" s="221"/>
      <c r="E17" s="233"/>
      <c r="F17" s="233" t="s">
        <v>259</v>
      </c>
      <c r="G17" s="584"/>
      <c r="H17" s="234">
        <v>3.95</v>
      </c>
      <c r="I17" s="235">
        <f>H17</f>
        <v>3.95</v>
      </c>
      <c r="J17" s="236">
        <f>H17</f>
        <v>3.95</v>
      </c>
      <c r="K17" s="564"/>
      <c r="L17" s="565"/>
    </row>
    <row r="18" spans="2:12" ht="16.5" x14ac:dyDescent="0.3">
      <c r="B18" s="225" t="s">
        <v>282</v>
      </c>
      <c r="C18" s="221"/>
      <c r="D18" s="221"/>
      <c r="E18" s="233"/>
      <c r="F18" s="233" t="s">
        <v>259</v>
      </c>
      <c r="G18" s="584"/>
      <c r="H18" s="234">
        <v>0.42</v>
      </c>
      <c r="I18" s="235">
        <f>H18</f>
        <v>0.42</v>
      </c>
      <c r="J18" s="236">
        <f>H18</f>
        <v>0.42</v>
      </c>
      <c r="K18" s="564"/>
      <c r="L18" s="565"/>
    </row>
    <row r="19" spans="2:12" ht="16.5" x14ac:dyDescent="0.3">
      <c r="B19" s="225" t="s">
        <v>283</v>
      </c>
      <c r="C19" s="221"/>
      <c r="D19" s="221"/>
      <c r="E19" s="233"/>
      <c r="F19" s="233" t="s">
        <v>259</v>
      </c>
      <c r="G19" s="584"/>
      <c r="H19" s="234">
        <v>3.3</v>
      </c>
      <c r="I19" s="235">
        <f>H19</f>
        <v>3.3</v>
      </c>
      <c r="J19" s="236">
        <f>H19</f>
        <v>3.3</v>
      </c>
      <c r="K19" s="564"/>
      <c r="L19" s="565"/>
    </row>
    <row r="20" spans="2:12" ht="16.5" x14ac:dyDescent="0.3">
      <c r="B20" s="225" t="s">
        <v>260</v>
      </c>
      <c r="C20" s="221"/>
      <c r="D20" s="221"/>
      <c r="E20" s="233"/>
      <c r="F20" s="233" t="s">
        <v>259</v>
      </c>
      <c r="G20" s="584"/>
      <c r="H20" s="234">
        <v>0.28999999999999998</v>
      </c>
      <c r="I20" s="235">
        <f>H20</f>
        <v>0.28999999999999998</v>
      </c>
      <c r="J20" s="236">
        <f>H20</f>
        <v>0.28999999999999998</v>
      </c>
      <c r="K20" s="577"/>
      <c r="L20" s="578"/>
    </row>
    <row r="21" spans="2:12" ht="16.5" x14ac:dyDescent="0.3">
      <c r="B21" s="225" t="s">
        <v>261</v>
      </c>
      <c r="C21" s="221"/>
      <c r="D21" s="221"/>
      <c r="E21" s="237"/>
      <c r="F21" s="238"/>
      <c r="G21" s="221"/>
      <c r="H21" s="239">
        <f>SUM(H16:H20)</f>
        <v>11.37</v>
      </c>
      <c r="I21" s="227">
        <f>SUM(I16:I20)</f>
        <v>11.37</v>
      </c>
      <c r="J21" s="228">
        <f>SUM(J16:J20)</f>
        <v>11.37</v>
      </c>
      <c r="K21" s="564"/>
      <c r="L21" s="565"/>
    </row>
    <row r="22" spans="2:12" ht="16.5" x14ac:dyDescent="0.3">
      <c r="B22" s="225"/>
      <c r="C22" s="221"/>
      <c r="D22" s="221"/>
      <c r="E22" s="221"/>
      <c r="F22" s="221"/>
      <c r="G22" s="220"/>
      <c r="H22" s="222"/>
      <c r="I22" s="223"/>
      <c r="J22" s="224"/>
      <c r="K22" s="564"/>
      <c r="L22" s="565"/>
    </row>
    <row r="23" spans="2:12" ht="16.5" x14ac:dyDescent="0.2">
      <c r="B23" s="585" t="s">
        <v>262</v>
      </c>
      <c r="C23" s="586"/>
      <c r="D23" s="586"/>
      <c r="E23" s="586"/>
      <c r="F23" s="587"/>
      <c r="G23" s="240"/>
      <c r="H23" s="241">
        <f>SUM(H21+H13)</f>
        <v>41.37</v>
      </c>
      <c r="I23" s="242">
        <f>SUM(I21+I13)</f>
        <v>56.37</v>
      </c>
      <c r="J23" s="243">
        <f>SUM(J21+J13)</f>
        <v>71.37</v>
      </c>
      <c r="K23" s="588" t="s">
        <v>263</v>
      </c>
      <c r="L23" s="589"/>
    </row>
    <row r="24" spans="2:12" ht="16.5" x14ac:dyDescent="0.3">
      <c r="B24" s="590" t="s">
        <v>264</v>
      </c>
      <c r="C24" s="591"/>
      <c r="D24" s="591"/>
      <c r="E24" s="591"/>
      <c r="F24" s="592"/>
      <c r="G24" s="220"/>
      <c r="H24" s="239">
        <f>SUMIF(E$16:E$20,"X",H$16:H$20)+H13</f>
        <v>33.409999999999997</v>
      </c>
      <c r="I24" s="227">
        <f>SUMIF(E$16:E$20,"X",I$16:I$20)+I13</f>
        <v>48.41</v>
      </c>
      <c r="J24" s="244">
        <f>SUMIF(E$16:E$20,"X",J$16:J$20)+J13</f>
        <v>63.41</v>
      </c>
      <c r="K24" s="579" t="s">
        <v>265</v>
      </c>
      <c r="L24" s="580"/>
    </row>
    <row r="25" spans="2:12" ht="16.5" x14ac:dyDescent="0.3">
      <c r="B25" s="225"/>
      <c r="C25" s="221"/>
      <c r="D25" s="221"/>
      <c r="E25" s="221"/>
      <c r="F25" s="221"/>
      <c r="G25" s="220"/>
      <c r="H25" s="222"/>
      <c r="I25" s="223"/>
      <c r="J25" s="224"/>
      <c r="K25" s="564"/>
      <c r="L25" s="565"/>
    </row>
    <row r="26" spans="2:12" ht="16.5" x14ac:dyDescent="0.3">
      <c r="B26" s="225" t="s">
        <v>284</v>
      </c>
      <c r="C26" s="221"/>
      <c r="D26" s="221"/>
      <c r="E26" s="221"/>
      <c r="F26" s="221"/>
      <c r="G26" s="220"/>
      <c r="H26" s="222"/>
      <c r="I26" s="223"/>
      <c r="J26" s="224"/>
      <c r="K26" s="564"/>
      <c r="L26" s="565"/>
    </row>
    <row r="27" spans="2:12" ht="16.5" customHeight="1" x14ac:dyDescent="0.3">
      <c r="B27" s="225" t="s">
        <v>266</v>
      </c>
      <c r="C27" s="221"/>
      <c r="D27" s="221"/>
      <c r="E27" s="221"/>
      <c r="F27" s="300"/>
      <c r="G27" s="245">
        <f>'[1]LABOR COSTS'!C6</f>
        <v>7.6499999999999999E-2</v>
      </c>
      <c r="H27" s="246">
        <f t="shared" ref="H27:H32" si="0">H$24*G27</f>
        <v>2.5558649999999998</v>
      </c>
      <c r="I27" s="235">
        <f>I$24*G27</f>
        <v>3.7033649999999998</v>
      </c>
      <c r="J27" s="236">
        <f>J$24*G27</f>
        <v>4.8508649999999998</v>
      </c>
      <c r="K27" s="564"/>
      <c r="L27" s="565"/>
    </row>
    <row r="28" spans="2:12" ht="16.5" customHeight="1" x14ac:dyDescent="0.3">
      <c r="B28" s="225" t="s">
        <v>267</v>
      </c>
      <c r="C28" s="221"/>
      <c r="D28" s="221"/>
      <c r="E28" s="221"/>
      <c r="F28" s="300"/>
      <c r="G28" s="245">
        <f>'[1]LABOR COSTS'!C7</f>
        <v>8.0000000000000002E-3</v>
      </c>
      <c r="H28" s="246">
        <f t="shared" si="0"/>
        <v>0.26727999999999996</v>
      </c>
      <c r="I28" s="235">
        <f>I$24*G28</f>
        <v>0.38727999999999996</v>
      </c>
      <c r="J28" s="236">
        <f>J$24*G28</f>
        <v>0.50727999999999995</v>
      </c>
      <c r="K28" s="564"/>
      <c r="L28" s="565"/>
    </row>
    <row r="29" spans="2:12" ht="16.5" customHeight="1" x14ac:dyDescent="0.3">
      <c r="B29" s="225" t="s">
        <v>285</v>
      </c>
      <c r="C29" s="221"/>
      <c r="D29" s="221"/>
      <c r="E29" s="221"/>
      <c r="F29" s="300"/>
      <c r="G29" s="245">
        <f>'[1]LABOR COSTS'!C8</f>
        <v>3.1E-2</v>
      </c>
      <c r="H29" s="246">
        <f t="shared" si="0"/>
        <v>1.0357099999999999</v>
      </c>
      <c r="I29" s="235">
        <f>I$24*G29</f>
        <v>1.50071</v>
      </c>
      <c r="J29" s="236">
        <f>J$24*G29</f>
        <v>1.9657099999999998</v>
      </c>
      <c r="K29" s="564"/>
      <c r="L29" s="565"/>
    </row>
    <row r="30" spans="2:12" ht="16.5" x14ac:dyDescent="0.3">
      <c r="B30" s="225" t="s">
        <v>286</v>
      </c>
      <c r="C30" s="221"/>
      <c r="D30" s="221"/>
      <c r="E30" s="221"/>
      <c r="F30" s="581">
        <v>5</v>
      </c>
      <c r="G30" s="301">
        <v>0</v>
      </c>
      <c r="H30" s="246">
        <f t="shared" si="0"/>
        <v>0</v>
      </c>
      <c r="I30" s="235">
        <f>H30</f>
        <v>0</v>
      </c>
      <c r="J30" s="236">
        <f>H30</f>
        <v>0</v>
      </c>
      <c r="K30" s="566"/>
      <c r="L30" s="567"/>
    </row>
    <row r="31" spans="2:12" ht="16.5" x14ac:dyDescent="0.3">
      <c r="B31" s="247" t="s">
        <v>287</v>
      </c>
      <c r="C31" s="248"/>
      <c r="D31" s="248"/>
      <c r="E31" s="248"/>
      <c r="F31" s="581"/>
      <c r="G31" s="302">
        <v>0</v>
      </c>
      <c r="H31" s="246">
        <f t="shared" si="0"/>
        <v>0</v>
      </c>
      <c r="I31" s="235">
        <f>H31</f>
        <v>0</v>
      </c>
      <c r="J31" s="236">
        <f>H31</f>
        <v>0</v>
      </c>
      <c r="K31" s="582"/>
      <c r="L31" s="580"/>
    </row>
    <row r="32" spans="2:12" ht="16.5" x14ac:dyDescent="0.3">
      <c r="B32" s="225" t="s">
        <v>288</v>
      </c>
      <c r="C32" s="221"/>
      <c r="D32" s="221"/>
      <c r="E32" s="221"/>
      <c r="F32" s="581"/>
      <c r="G32" s="301">
        <v>0</v>
      </c>
      <c r="H32" s="246">
        <f t="shared" si="0"/>
        <v>0</v>
      </c>
      <c r="I32" s="235">
        <f>H32</f>
        <v>0</v>
      </c>
      <c r="J32" s="236">
        <f>H32</f>
        <v>0</v>
      </c>
      <c r="K32" s="564"/>
      <c r="L32" s="565"/>
    </row>
    <row r="33" spans="2:12" ht="16.5" x14ac:dyDescent="0.3">
      <c r="B33" s="225" t="s">
        <v>290</v>
      </c>
      <c r="C33" s="221"/>
      <c r="D33" s="221"/>
      <c r="E33" s="221"/>
      <c r="F33" s="221"/>
      <c r="G33" s="220"/>
      <c r="H33" s="239">
        <f>SUM(H27:H32)</f>
        <v>3.8588549999999997</v>
      </c>
      <c r="I33" s="227">
        <f>SUM(I27:I32)</f>
        <v>5.5913549999999992</v>
      </c>
      <c r="J33" s="228">
        <f>SUM(J27:J32)</f>
        <v>7.3238549999999991</v>
      </c>
      <c r="K33" s="564"/>
      <c r="L33" s="565"/>
    </row>
    <row r="34" spans="2:12" ht="16.5" x14ac:dyDescent="0.3">
      <c r="B34" s="225"/>
      <c r="C34" s="221"/>
      <c r="D34" s="221"/>
      <c r="E34" s="221"/>
      <c r="F34" s="221"/>
      <c r="G34" s="220"/>
      <c r="H34" s="222"/>
      <c r="I34" s="223"/>
      <c r="J34" s="224"/>
      <c r="K34" s="564"/>
      <c r="L34" s="565"/>
    </row>
    <row r="35" spans="2:12" ht="15.75" thickBot="1" x14ac:dyDescent="0.25">
      <c r="B35" s="573" t="s">
        <v>289</v>
      </c>
      <c r="C35" s="574"/>
      <c r="D35" s="574"/>
      <c r="E35" s="574"/>
      <c r="F35" s="574"/>
      <c r="G35" s="574"/>
      <c r="H35" s="249">
        <f>H23+H33</f>
        <v>45.228854999999996</v>
      </c>
      <c r="I35" s="250">
        <f>I23+I33</f>
        <v>61.961354999999998</v>
      </c>
      <c r="J35" s="251">
        <f>J23+J33</f>
        <v>78.693854999999999</v>
      </c>
      <c r="K35" s="575" t="s">
        <v>268</v>
      </c>
      <c r="L35" s="576"/>
    </row>
    <row r="36" spans="2:12" ht="18" customHeight="1" x14ac:dyDescent="0.2">
      <c r="B36" s="207"/>
      <c r="C36" s="207"/>
      <c r="D36" s="207"/>
      <c r="E36" s="207"/>
      <c r="F36" s="207"/>
      <c r="G36" s="207"/>
      <c r="H36" s="207"/>
      <c r="I36" s="207"/>
      <c r="J36" s="207"/>
      <c r="K36" s="207"/>
      <c r="L36" s="207"/>
    </row>
    <row r="37" spans="2:12" ht="18" customHeight="1" x14ac:dyDescent="0.2">
      <c r="B37" s="1"/>
      <c r="C37" s="1"/>
      <c r="D37" s="1"/>
      <c r="E37" s="1"/>
      <c r="F37" s="1"/>
      <c r="G37" s="1"/>
      <c r="H37" s="1"/>
      <c r="I37" s="1"/>
      <c r="J37" s="1"/>
      <c r="K37" s="1"/>
      <c r="L37" s="1"/>
    </row>
    <row r="38" spans="2:12" x14ac:dyDescent="0.2">
      <c r="B38" s="1"/>
      <c r="C38" s="1"/>
      <c r="D38" s="1"/>
      <c r="E38" s="1"/>
      <c r="F38" s="1"/>
      <c r="G38" s="1"/>
      <c r="H38" s="1"/>
      <c r="I38" s="1"/>
      <c r="J38" s="1"/>
      <c r="K38" s="1"/>
      <c r="L38" s="1"/>
    </row>
    <row r="39" spans="2:12" x14ac:dyDescent="0.2">
      <c r="B39" s="1"/>
      <c r="C39" s="1"/>
      <c r="D39" s="1"/>
      <c r="E39" s="1"/>
      <c r="F39" s="1"/>
      <c r="G39" s="1"/>
      <c r="H39" s="1"/>
      <c r="I39" s="1"/>
      <c r="J39" s="1"/>
      <c r="K39" s="1"/>
      <c r="L39" s="1"/>
    </row>
    <row r="40" spans="2:12" x14ac:dyDescent="0.2">
      <c r="B40" s="1"/>
      <c r="C40" s="1"/>
      <c r="D40" s="1"/>
      <c r="E40" s="1"/>
      <c r="F40" s="1"/>
      <c r="G40" s="1"/>
      <c r="H40" s="1"/>
      <c r="I40" s="1"/>
      <c r="J40" s="1"/>
      <c r="K40" s="1"/>
      <c r="L40" s="1"/>
    </row>
    <row r="41" spans="2:12" x14ac:dyDescent="0.2">
      <c r="B41" s="1"/>
      <c r="C41" s="1"/>
      <c r="D41" s="1"/>
      <c r="E41" s="1"/>
      <c r="F41" s="1"/>
      <c r="G41" s="1"/>
      <c r="H41" s="1"/>
      <c r="I41" s="1"/>
      <c r="J41" s="1"/>
      <c r="K41" s="1"/>
      <c r="L41" s="1"/>
    </row>
    <row r="42" spans="2:12" x14ac:dyDescent="0.2">
      <c r="B42" s="1"/>
      <c r="C42" s="1"/>
      <c r="H42" s="1"/>
      <c r="I42" s="1"/>
      <c r="J42" s="1"/>
      <c r="K42" s="1"/>
      <c r="L42" s="1"/>
    </row>
    <row r="43" spans="2:12" x14ac:dyDescent="0.2">
      <c r="F43" s="294"/>
      <c r="G43" s="292" t="s">
        <v>297</v>
      </c>
      <c r="H43" s="291" t="s">
        <v>296</v>
      </c>
      <c r="I43" s="1"/>
    </row>
    <row r="44" spans="2:12" x14ac:dyDescent="0.2">
      <c r="F44" s="295"/>
      <c r="G44" s="292" t="s">
        <v>297</v>
      </c>
      <c r="H44" s="293" t="s">
        <v>298</v>
      </c>
    </row>
    <row r="50" ht="15" customHeight="1" x14ac:dyDescent="0.2"/>
  </sheetData>
  <sheetProtection password="C9E0" sheet="1" objects="1" scenarios="1"/>
  <mergeCells count="39">
    <mergeCell ref="B2:L2"/>
    <mergeCell ref="B1:L1"/>
    <mergeCell ref="B3:L3"/>
    <mergeCell ref="G16:G20"/>
    <mergeCell ref="K34:L34"/>
    <mergeCell ref="K16:L16"/>
    <mergeCell ref="K17:L17"/>
    <mergeCell ref="B23:F23"/>
    <mergeCell ref="K23:L23"/>
    <mergeCell ref="B24:F24"/>
    <mergeCell ref="K12:L12"/>
    <mergeCell ref="K13:L13"/>
    <mergeCell ref="K14:L14"/>
    <mergeCell ref="E15:F15"/>
    <mergeCell ref="K15:L15"/>
    <mergeCell ref="E13:F13"/>
    <mergeCell ref="B35:G35"/>
    <mergeCell ref="K35:L35"/>
    <mergeCell ref="K18:L18"/>
    <mergeCell ref="K19:L19"/>
    <mergeCell ref="K20:L20"/>
    <mergeCell ref="K24:L24"/>
    <mergeCell ref="F30:F32"/>
    <mergeCell ref="K21:L21"/>
    <mergeCell ref="K22:L22"/>
    <mergeCell ref="K31:L31"/>
    <mergeCell ref="K32:L32"/>
    <mergeCell ref="K33:L33"/>
    <mergeCell ref="K25:L25"/>
    <mergeCell ref="K26:L26"/>
    <mergeCell ref="K27:L27"/>
    <mergeCell ref="K28:L28"/>
    <mergeCell ref="K29:L29"/>
    <mergeCell ref="K30:L30"/>
    <mergeCell ref="B7:L7"/>
    <mergeCell ref="D8:G8"/>
    <mergeCell ref="J8:L8"/>
    <mergeCell ref="B11:F11"/>
    <mergeCell ref="K11:L11"/>
  </mergeCells>
  <pageMargins left="0.7" right="0.7" top="0.75" bottom="0.75" header="0.3" footer="0.3"/>
  <pageSetup scale="6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2:Q57"/>
  <sheetViews>
    <sheetView showGridLines="0" showRowColHeaders="0" view="pageBreakPreview" zoomScale="85" zoomScaleNormal="75" zoomScaleSheetLayoutView="85" workbookViewId="0">
      <selection activeCell="P9" sqref="P9"/>
    </sheetView>
  </sheetViews>
  <sheetFormatPr defaultColWidth="8.88671875" defaultRowHeight="15.75" x14ac:dyDescent="0.25"/>
  <cols>
    <col min="1" max="1" width="8.88671875" style="23"/>
    <col min="2" max="2" width="24.44140625" style="23" bestFit="1" customWidth="1"/>
    <col min="3" max="3" width="20" style="23" bestFit="1" customWidth="1"/>
    <col min="4" max="4" width="8.109375" style="23" bestFit="1" customWidth="1"/>
    <col min="5" max="5" width="10.33203125" style="23" bestFit="1" customWidth="1"/>
    <col min="6" max="6" width="10.6640625" style="23" bestFit="1" customWidth="1"/>
    <col min="7" max="7" width="8.88671875" style="23"/>
    <col min="8" max="8" width="16.6640625" style="23" bestFit="1" customWidth="1"/>
    <col min="9" max="9" width="7.88671875" style="23" bestFit="1" customWidth="1"/>
    <col min="10" max="11" width="7" style="23" customWidth="1"/>
    <col min="12" max="12" width="9.88671875" style="23" bestFit="1" customWidth="1"/>
    <col min="13" max="16384" width="8.88671875" style="23"/>
  </cols>
  <sheetData>
    <row r="2" spans="2:17" x14ac:dyDescent="0.25">
      <c r="B2" s="158" t="s">
        <v>197</v>
      </c>
      <c r="C2" s="159"/>
      <c r="D2" s="159"/>
      <c r="E2" s="159"/>
      <c r="F2" s="159"/>
      <c r="G2" s="159"/>
      <c r="H2" s="159"/>
      <c r="I2" s="159"/>
      <c r="J2" s="159"/>
      <c r="K2" s="159"/>
      <c r="L2" s="159"/>
      <c r="M2" s="159"/>
      <c r="N2" s="159"/>
      <c r="O2" s="159"/>
      <c r="P2" s="159"/>
      <c r="Q2" s="159"/>
    </row>
    <row r="3" spans="2:17" x14ac:dyDescent="0.25">
      <c r="B3" s="159"/>
      <c r="C3" s="159"/>
      <c r="D3" s="159"/>
      <c r="E3" s="159"/>
      <c r="F3" s="159"/>
      <c r="G3" s="159"/>
      <c r="H3" s="159"/>
      <c r="I3" s="159"/>
      <c r="J3" s="159"/>
      <c r="K3" s="159"/>
      <c r="L3" s="159"/>
      <c r="M3" s="159"/>
      <c r="N3" s="159"/>
      <c r="O3" s="159"/>
      <c r="P3" s="159"/>
      <c r="Q3" s="159"/>
    </row>
    <row r="4" spans="2:17" x14ac:dyDescent="0.25">
      <c r="B4" s="160" t="s">
        <v>142</v>
      </c>
      <c r="C4" s="160"/>
      <c r="D4" s="160"/>
      <c r="E4" s="160"/>
      <c r="F4" s="160"/>
      <c r="G4" s="160"/>
      <c r="H4" s="160"/>
      <c r="I4" s="160"/>
      <c r="J4" s="160"/>
      <c r="K4" s="160"/>
      <c r="L4" s="160"/>
      <c r="M4" s="160"/>
      <c r="N4" s="160"/>
      <c r="O4" s="160"/>
      <c r="P4" s="160"/>
      <c r="Q4" s="160"/>
    </row>
    <row r="5" spans="2:17" x14ac:dyDescent="0.25">
      <c r="B5" s="160"/>
      <c r="C5" s="160" t="s">
        <v>143</v>
      </c>
      <c r="D5" s="160"/>
      <c r="E5" s="160"/>
      <c r="F5" s="160"/>
      <c r="G5" s="160"/>
      <c r="H5" s="161"/>
      <c r="I5" s="162"/>
      <c r="J5" s="162"/>
      <c r="K5" s="162"/>
      <c r="L5" s="162"/>
      <c r="M5" s="162"/>
      <c r="N5" s="162"/>
      <c r="O5" s="162"/>
      <c r="P5" s="162"/>
      <c r="Q5" s="163"/>
    </row>
    <row r="6" spans="2:17" x14ac:dyDescent="0.25">
      <c r="B6" s="160"/>
      <c r="C6" s="160"/>
      <c r="D6" s="160" t="s">
        <v>144</v>
      </c>
      <c r="E6" s="164">
        <v>1000000</v>
      </c>
      <c r="F6" s="160"/>
      <c r="G6" s="160"/>
      <c r="H6" s="165" t="s">
        <v>145</v>
      </c>
      <c r="I6" s="166"/>
      <c r="J6" s="166"/>
      <c r="K6" s="166"/>
      <c r="L6" s="166"/>
      <c r="M6" s="166"/>
      <c r="N6" s="166"/>
      <c r="O6" s="166"/>
      <c r="P6" s="166"/>
      <c r="Q6" s="167"/>
    </row>
    <row r="7" spans="2:17" x14ac:dyDescent="0.25">
      <c r="B7" s="160"/>
      <c r="C7" s="160"/>
      <c r="D7" s="160" t="s">
        <v>146</v>
      </c>
      <c r="E7" s="168">
        <v>1500000</v>
      </c>
      <c r="F7" s="160"/>
      <c r="G7" s="160"/>
      <c r="H7" s="165"/>
      <c r="I7" s="166"/>
      <c r="J7" s="166"/>
      <c r="K7" s="166"/>
      <c r="L7" s="166"/>
      <c r="M7" s="166"/>
      <c r="N7" s="166"/>
      <c r="O7" s="166"/>
      <c r="P7" s="166"/>
      <c r="Q7" s="167"/>
    </row>
    <row r="8" spans="2:17" x14ac:dyDescent="0.25">
      <c r="B8" s="160"/>
      <c r="C8" s="160"/>
      <c r="D8" s="160" t="s">
        <v>147</v>
      </c>
      <c r="E8" s="169">
        <v>1250000</v>
      </c>
      <c r="F8" s="160"/>
      <c r="G8" s="160"/>
      <c r="H8" s="165"/>
      <c r="I8" s="166" t="s">
        <v>148</v>
      </c>
      <c r="J8" s="166" t="s">
        <v>149</v>
      </c>
      <c r="K8" s="166"/>
      <c r="L8" s="166"/>
      <c r="M8" s="166"/>
      <c r="N8" s="166"/>
      <c r="O8" s="166"/>
      <c r="P8" s="166"/>
      <c r="Q8" s="167"/>
    </row>
    <row r="9" spans="2:17" x14ac:dyDescent="0.25">
      <c r="B9" s="160"/>
      <c r="C9" s="160" t="s">
        <v>150</v>
      </c>
      <c r="D9" s="160"/>
      <c r="E9" s="160"/>
      <c r="F9" s="164">
        <f>SUM(E6:E8)</f>
        <v>3750000</v>
      </c>
      <c r="G9" s="160"/>
      <c r="H9" s="165"/>
      <c r="I9" s="166"/>
      <c r="J9" s="166" t="s">
        <v>198</v>
      </c>
      <c r="K9" s="166"/>
      <c r="L9" s="166"/>
      <c r="M9" s="166"/>
      <c r="N9" s="166"/>
      <c r="O9" s="166"/>
      <c r="P9" s="166"/>
      <c r="Q9" s="167"/>
    </row>
    <row r="10" spans="2:17" x14ac:dyDescent="0.25">
      <c r="B10" s="160"/>
      <c r="C10" s="160"/>
      <c r="D10" s="160"/>
      <c r="E10" s="160"/>
      <c r="F10" s="160"/>
      <c r="G10" s="160"/>
      <c r="H10" s="165"/>
      <c r="I10" s="166"/>
      <c r="J10" s="166" t="s">
        <v>151</v>
      </c>
      <c r="K10" s="166"/>
      <c r="L10" s="166"/>
      <c r="M10" s="166"/>
      <c r="N10" s="166"/>
      <c r="O10" s="166"/>
      <c r="P10" s="166"/>
      <c r="Q10" s="167"/>
    </row>
    <row r="11" spans="2:17" x14ac:dyDescent="0.25">
      <c r="B11" s="160"/>
      <c r="C11" s="160" t="s">
        <v>152</v>
      </c>
      <c r="D11" s="160"/>
      <c r="E11" s="160"/>
      <c r="F11" s="160"/>
      <c r="G11" s="160"/>
      <c r="H11" s="165"/>
      <c r="I11" s="166"/>
      <c r="J11" s="166" t="s">
        <v>153</v>
      </c>
      <c r="K11" s="166"/>
      <c r="L11" s="166"/>
      <c r="M11" s="166"/>
      <c r="N11" s="166"/>
      <c r="O11" s="166"/>
      <c r="P11" s="166"/>
      <c r="Q11" s="167"/>
    </row>
    <row r="12" spans="2:17" x14ac:dyDescent="0.25">
      <c r="B12" s="160"/>
      <c r="C12" s="160"/>
      <c r="D12" s="160" t="s">
        <v>146</v>
      </c>
      <c r="E12" s="164">
        <v>225000</v>
      </c>
      <c r="F12" s="160"/>
      <c r="G12" s="160"/>
      <c r="H12" s="165"/>
      <c r="I12" s="166"/>
      <c r="J12" s="166"/>
      <c r="K12" s="166" t="s">
        <v>154</v>
      </c>
      <c r="L12" s="166"/>
      <c r="M12" s="166"/>
      <c r="N12" s="166"/>
      <c r="O12" s="166"/>
      <c r="P12" s="166"/>
      <c r="Q12" s="167"/>
    </row>
    <row r="13" spans="2:17" x14ac:dyDescent="0.25">
      <c r="B13" s="160"/>
      <c r="C13" s="160"/>
      <c r="D13" s="160" t="s">
        <v>155</v>
      </c>
      <c r="E13" s="168">
        <v>125000</v>
      </c>
      <c r="F13" s="160"/>
      <c r="G13" s="160"/>
      <c r="H13" s="165"/>
      <c r="I13" s="166"/>
      <c r="J13" s="166"/>
      <c r="K13" s="166"/>
      <c r="L13" s="166"/>
      <c r="M13" s="166"/>
      <c r="N13" s="166"/>
      <c r="O13" s="166"/>
      <c r="P13" s="166"/>
      <c r="Q13" s="167"/>
    </row>
    <row r="14" spans="2:17" x14ac:dyDescent="0.25">
      <c r="B14" s="160"/>
      <c r="C14" s="160"/>
      <c r="D14" s="160" t="s">
        <v>147</v>
      </c>
      <c r="E14" s="169">
        <v>150000</v>
      </c>
      <c r="F14" s="160"/>
      <c r="G14" s="160"/>
      <c r="H14" s="165"/>
      <c r="I14" s="166" t="s">
        <v>156</v>
      </c>
      <c r="J14" s="166" t="s">
        <v>157</v>
      </c>
      <c r="K14" s="166"/>
      <c r="L14" s="166"/>
      <c r="M14" s="166"/>
      <c r="N14" s="166"/>
      <c r="O14" s="166"/>
      <c r="P14" s="166"/>
      <c r="Q14" s="167"/>
    </row>
    <row r="15" spans="2:17" x14ac:dyDescent="0.25">
      <c r="B15" s="160"/>
      <c r="C15" s="160" t="s">
        <v>158</v>
      </c>
      <c r="D15" s="160"/>
      <c r="E15" s="160"/>
      <c r="F15" s="164">
        <f>SUM(E12:E14)</f>
        <v>500000</v>
      </c>
      <c r="G15" s="160"/>
      <c r="H15" s="165"/>
      <c r="I15" s="166"/>
      <c r="J15" s="166" t="s">
        <v>159</v>
      </c>
      <c r="K15" s="166"/>
      <c r="L15" s="166"/>
      <c r="M15" s="166"/>
      <c r="N15" s="166"/>
      <c r="O15" s="166"/>
      <c r="P15" s="166"/>
      <c r="Q15" s="167"/>
    </row>
    <row r="16" spans="2:17" x14ac:dyDescent="0.25">
      <c r="B16" s="160"/>
      <c r="C16" s="160"/>
      <c r="D16" s="160"/>
      <c r="E16" s="160"/>
      <c r="F16" s="160"/>
      <c r="G16" s="160"/>
      <c r="H16" s="165"/>
      <c r="I16" s="166"/>
      <c r="J16" s="166" t="s">
        <v>160</v>
      </c>
      <c r="K16" s="166"/>
      <c r="L16" s="166"/>
      <c r="M16" s="166"/>
      <c r="N16" s="166"/>
      <c r="O16" s="166"/>
      <c r="P16" s="166"/>
      <c r="Q16" s="167"/>
    </row>
    <row r="17" spans="2:17" x14ac:dyDescent="0.25">
      <c r="B17" s="160" t="s">
        <v>161</v>
      </c>
      <c r="C17" s="160"/>
      <c r="D17" s="160"/>
      <c r="E17" s="160"/>
      <c r="F17" s="170">
        <f>SUM(F9:F15)</f>
        <v>4250000</v>
      </c>
      <c r="G17" s="160"/>
      <c r="H17" s="165"/>
      <c r="I17" s="166"/>
      <c r="J17" s="166" t="s">
        <v>162</v>
      </c>
      <c r="K17" s="166"/>
      <c r="L17" s="166"/>
      <c r="M17" s="166"/>
      <c r="N17" s="166"/>
      <c r="O17" s="166"/>
      <c r="P17" s="166"/>
      <c r="Q17" s="167"/>
    </row>
    <row r="18" spans="2:17" x14ac:dyDescent="0.25">
      <c r="B18" s="160"/>
      <c r="C18" s="160"/>
      <c r="D18" s="160"/>
      <c r="E18" s="160"/>
      <c r="F18" s="160"/>
      <c r="G18" s="160"/>
      <c r="H18" s="165"/>
      <c r="I18" s="166"/>
      <c r="J18" s="166" t="s">
        <v>163</v>
      </c>
      <c r="K18" s="166"/>
      <c r="L18" s="166"/>
      <c r="M18" s="166"/>
      <c r="N18" s="166"/>
      <c r="O18" s="166"/>
      <c r="P18" s="166"/>
      <c r="Q18" s="167"/>
    </row>
    <row r="19" spans="2:17" x14ac:dyDescent="0.25">
      <c r="B19" s="160" t="s">
        <v>164</v>
      </c>
      <c r="C19" s="160"/>
      <c r="D19" s="160"/>
      <c r="E19" s="160"/>
      <c r="F19" s="160"/>
      <c r="G19" s="160"/>
      <c r="H19" s="165"/>
      <c r="I19" s="166"/>
      <c r="J19" s="166" t="s">
        <v>165</v>
      </c>
      <c r="K19" s="166"/>
      <c r="L19" s="166"/>
      <c r="M19" s="166"/>
      <c r="N19" s="166"/>
      <c r="O19" s="166"/>
      <c r="P19" s="166"/>
      <c r="Q19" s="167"/>
    </row>
    <row r="20" spans="2:17" x14ac:dyDescent="0.25">
      <c r="B20" s="160"/>
      <c r="C20" s="160"/>
      <c r="D20" s="160"/>
      <c r="E20" s="160"/>
      <c r="F20" s="160"/>
      <c r="G20" s="160"/>
      <c r="H20" s="165"/>
      <c r="I20" s="166"/>
      <c r="J20" s="166" t="s">
        <v>166</v>
      </c>
      <c r="K20" s="166"/>
      <c r="L20" s="166"/>
      <c r="M20" s="166"/>
      <c r="N20" s="166"/>
      <c r="O20" s="166"/>
      <c r="P20" s="166"/>
      <c r="Q20" s="167"/>
    </row>
    <row r="21" spans="2:17" x14ac:dyDescent="0.25">
      <c r="B21" s="160"/>
      <c r="C21" s="160" t="s">
        <v>167</v>
      </c>
      <c r="D21" s="160"/>
      <c r="E21" s="164">
        <v>1900000</v>
      </c>
      <c r="F21" s="160"/>
      <c r="G21" s="160"/>
      <c r="H21" s="165"/>
      <c r="I21" s="166"/>
      <c r="J21" s="166"/>
      <c r="K21" s="166" t="s">
        <v>168</v>
      </c>
      <c r="L21" s="166"/>
      <c r="M21" s="166"/>
      <c r="N21" s="166"/>
      <c r="O21" s="166"/>
      <c r="P21" s="166"/>
      <c r="Q21" s="167"/>
    </row>
    <row r="22" spans="2:17" x14ac:dyDescent="0.25">
      <c r="B22" s="160"/>
      <c r="C22" s="160" t="s">
        <v>169</v>
      </c>
      <c r="D22" s="160"/>
      <c r="E22" s="168">
        <f>E21*0.09</f>
        <v>171000</v>
      </c>
      <c r="F22" s="160"/>
      <c r="G22" s="160"/>
      <c r="H22" s="171"/>
      <c r="I22" s="172"/>
      <c r="J22" s="172"/>
      <c r="K22" s="172"/>
      <c r="L22" s="172"/>
      <c r="M22" s="172"/>
      <c r="N22" s="172"/>
      <c r="O22" s="172"/>
      <c r="P22" s="172"/>
      <c r="Q22" s="173"/>
    </row>
    <row r="23" spans="2:17" x14ac:dyDescent="0.25">
      <c r="B23" s="160"/>
      <c r="C23" s="160" t="s">
        <v>170</v>
      </c>
      <c r="D23" s="160"/>
      <c r="E23" s="168">
        <f>E21*0.05</f>
        <v>95000</v>
      </c>
      <c r="F23" s="160"/>
      <c r="G23" s="160"/>
      <c r="H23" s="160"/>
      <c r="I23" s="160"/>
      <c r="J23" s="160"/>
      <c r="K23" s="160"/>
      <c r="L23" s="160"/>
      <c r="M23" s="160"/>
      <c r="N23" s="160"/>
      <c r="O23" s="160"/>
      <c r="P23" s="160"/>
      <c r="Q23" s="160"/>
    </row>
    <row r="24" spans="2:17" x14ac:dyDescent="0.25">
      <c r="B24" s="160"/>
      <c r="C24" s="160" t="s">
        <v>171</v>
      </c>
      <c r="D24" s="160"/>
      <c r="E24" s="168">
        <v>135000</v>
      </c>
      <c r="F24" s="160"/>
      <c r="G24" s="160"/>
      <c r="H24" s="160"/>
      <c r="I24" s="160"/>
      <c r="J24" s="160"/>
      <c r="K24" s="160"/>
      <c r="L24" s="160"/>
      <c r="M24" s="160"/>
      <c r="N24" s="160"/>
      <c r="O24" s="160"/>
      <c r="P24" s="160"/>
      <c r="Q24" s="160"/>
    </row>
    <row r="25" spans="2:17" x14ac:dyDescent="0.25">
      <c r="B25" s="160"/>
      <c r="C25" s="160" t="s">
        <v>172</v>
      </c>
      <c r="D25" s="160"/>
      <c r="E25" s="168">
        <v>425000</v>
      </c>
      <c r="F25" s="174"/>
      <c r="G25" s="160"/>
      <c r="H25" s="160"/>
      <c r="I25" s="160"/>
      <c r="J25" s="160"/>
      <c r="K25" s="160"/>
      <c r="L25" s="160"/>
      <c r="M25" s="160"/>
      <c r="N25" s="160"/>
      <c r="O25" s="160"/>
      <c r="P25" s="160"/>
      <c r="Q25" s="160"/>
    </row>
    <row r="26" spans="2:17" x14ac:dyDescent="0.25">
      <c r="B26" s="160"/>
      <c r="C26" s="160" t="s">
        <v>173</v>
      </c>
      <c r="D26" s="160"/>
      <c r="E26" s="168">
        <v>122000</v>
      </c>
      <c r="F26" s="160"/>
      <c r="G26" s="160"/>
      <c r="H26" s="160"/>
      <c r="I26" s="160"/>
      <c r="J26" s="160"/>
      <c r="K26" s="160"/>
      <c r="L26" s="160"/>
      <c r="M26" s="160"/>
      <c r="N26" s="160"/>
      <c r="O26" s="160"/>
      <c r="P26" s="160"/>
      <c r="Q26" s="160"/>
    </row>
    <row r="27" spans="2:17" x14ac:dyDescent="0.25">
      <c r="B27" s="160"/>
      <c r="C27" s="160" t="s">
        <v>174</v>
      </c>
      <c r="D27" s="160"/>
      <c r="E27" s="169">
        <v>275000</v>
      </c>
      <c r="F27" s="160"/>
      <c r="G27" s="160"/>
      <c r="H27" s="160"/>
      <c r="I27" s="160"/>
      <c r="J27" s="160"/>
      <c r="K27" s="160"/>
      <c r="L27" s="160"/>
      <c r="M27" s="160"/>
      <c r="N27" s="160"/>
      <c r="O27" s="160"/>
      <c r="P27" s="160"/>
      <c r="Q27" s="160"/>
    </row>
    <row r="28" spans="2:17" x14ac:dyDescent="0.25">
      <c r="B28" s="160" t="s">
        <v>175</v>
      </c>
      <c r="C28" s="160"/>
      <c r="D28" s="160"/>
      <c r="E28" s="160"/>
      <c r="F28" s="175">
        <f>SUM(E21:E27)</f>
        <v>3123000</v>
      </c>
      <c r="G28" s="160"/>
      <c r="H28" s="160"/>
      <c r="I28" s="160"/>
      <c r="J28" s="160"/>
      <c r="K28" s="160"/>
      <c r="L28" s="160"/>
      <c r="M28" s="160"/>
      <c r="N28" s="160"/>
      <c r="O28" s="160"/>
      <c r="P28" s="160"/>
      <c r="Q28" s="160"/>
    </row>
    <row r="29" spans="2:17" x14ac:dyDescent="0.25">
      <c r="B29" s="160"/>
      <c r="C29" s="160"/>
      <c r="D29" s="160"/>
      <c r="E29" s="160"/>
      <c r="F29" s="160"/>
      <c r="G29" s="160"/>
      <c r="H29" s="160"/>
      <c r="I29" s="160"/>
      <c r="J29" s="160"/>
      <c r="K29" s="160"/>
      <c r="L29" s="176"/>
      <c r="M29" s="160"/>
      <c r="N29" s="160"/>
      <c r="O29" s="160"/>
      <c r="P29" s="160"/>
      <c r="Q29" s="160"/>
    </row>
    <row r="30" spans="2:17" x14ac:dyDescent="0.25">
      <c r="B30" s="160" t="s">
        <v>176</v>
      </c>
      <c r="C30" s="160"/>
      <c r="D30" s="160"/>
      <c r="E30" s="160"/>
      <c r="F30" s="177">
        <f>F17-F28</f>
        <v>1127000</v>
      </c>
      <c r="G30" s="160"/>
      <c r="H30" s="160"/>
      <c r="I30" s="160"/>
      <c r="J30" s="160"/>
      <c r="K30" s="160"/>
      <c r="L30" s="178"/>
      <c r="M30" s="160"/>
      <c r="N30" s="160"/>
      <c r="O30" s="160"/>
      <c r="P30" s="160"/>
      <c r="Q30" s="160"/>
    </row>
    <row r="31" spans="2:17" x14ac:dyDescent="0.25">
      <c r="B31" s="160"/>
      <c r="C31" s="160"/>
      <c r="D31" s="160"/>
      <c r="E31" s="160"/>
      <c r="F31" s="160"/>
      <c r="G31" s="160"/>
      <c r="H31" s="160"/>
      <c r="I31" s="160"/>
      <c r="J31" s="160"/>
      <c r="K31" s="160"/>
      <c r="L31" s="160"/>
      <c r="M31" s="160"/>
      <c r="N31" s="160"/>
      <c r="O31" s="160"/>
      <c r="P31" s="160"/>
      <c r="Q31" s="160"/>
    </row>
    <row r="32" spans="2:17" x14ac:dyDescent="0.25">
      <c r="B32" s="160" t="s">
        <v>193</v>
      </c>
      <c r="C32" s="160"/>
      <c r="D32" s="160"/>
      <c r="E32" s="160"/>
      <c r="F32" s="160"/>
      <c r="G32" s="160"/>
      <c r="H32" s="160"/>
      <c r="I32" s="160"/>
      <c r="J32" s="160"/>
      <c r="K32" s="159"/>
      <c r="L32" s="159"/>
      <c r="M32" s="159"/>
      <c r="N32" s="160"/>
      <c r="O32" s="160"/>
      <c r="P32" s="160"/>
      <c r="Q32" s="160"/>
    </row>
    <row r="33" spans="2:17" x14ac:dyDescent="0.25">
      <c r="B33" s="160"/>
      <c r="C33" s="160"/>
      <c r="D33" s="160"/>
      <c r="E33" s="160"/>
      <c r="F33" s="160"/>
      <c r="G33" s="160"/>
      <c r="H33" s="160"/>
      <c r="I33" s="160"/>
      <c r="J33" s="160"/>
      <c r="K33" s="160"/>
      <c r="L33" s="160"/>
      <c r="M33" s="160"/>
      <c r="N33" s="160"/>
      <c r="O33" s="160"/>
      <c r="P33" s="160"/>
      <c r="Q33" s="160"/>
    </row>
    <row r="34" spans="2:17" x14ac:dyDescent="0.25">
      <c r="B34" s="160"/>
      <c r="C34" s="160" t="s">
        <v>177</v>
      </c>
      <c r="D34" s="160"/>
      <c r="E34" s="164">
        <v>15000</v>
      </c>
      <c r="F34" s="160"/>
      <c r="G34" s="601" t="s">
        <v>178</v>
      </c>
      <c r="I34" s="160"/>
      <c r="J34" s="160"/>
      <c r="K34" s="179"/>
      <c r="L34" s="177"/>
      <c r="M34" s="160"/>
      <c r="N34" s="160"/>
      <c r="O34" s="160"/>
      <c r="P34" s="160"/>
      <c r="Q34" s="160"/>
    </row>
    <row r="35" spans="2:17" x14ac:dyDescent="0.25">
      <c r="B35" s="160"/>
      <c r="C35" s="160" t="s">
        <v>179</v>
      </c>
      <c r="D35" s="160"/>
      <c r="E35" s="168">
        <v>25000</v>
      </c>
      <c r="F35" s="160"/>
      <c r="G35" s="602"/>
      <c r="I35" s="160"/>
      <c r="J35" s="160"/>
      <c r="K35" s="179"/>
      <c r="L35" s="178"/>
      <c r="M35" s="160"/>
      <c r="N35" s="160"/>
      <c r="O35" s="160"/>
      <c r="P35" s="160"/>
      <c r="Q35" s="160"/>
    </row>
    <row r="36" spans="2:17" x14ac:dyDescent="0.25">
      <c r="B36" s="160"/>
      <c r="C36" s="160" t="s">
        <v>180</v>
      </c>
      <c r="D36" s="160"/>
      <c r="E36" s="168">
        <v>5000</v>
      </c>
      <c r="F36" s="160"/>
      <c r="G36" s="602"/>
      <c r="I36" s="160"/>
      <c r="J36" s="160"/>
      <c r="K36" s="160"/>
      <c r="L36" s="177"/>
      <c r="M36" s="160"/>
      <c r="N36" s="160"/>
      <c r="O36" s="160"/>
      <c r="P36" s="160"/>
      <c r="Q36" s="160"/>
    </row>
    <row r="37" spans="2:17" x14ac:dyDescent="0.25">
      <c r="B37" s="160"/>
      <c r="C37" s="160" t="s">
        <v>181</v>
      </c>
      <c r="D37" s="160"/>
      <c r="E37" s="168">
        <v>90000</v>
      </c>
      <c r="F37" s="160"/>
      <c r="G37" s="602"/>
      <c r="I37" s="160"/>
      <c r="J37" s="160"/>
      <c r="K37" s="160"/>
      <c r="L37" s="160"/>
      <c r="M37" s="160"/>
      <c r="N37" s="160"/>
      <c r="O37" s="160"/>
      <c r="P37" s="160"/>
      <c r="Q37" s="160"/>
    </row>
    <row r="38" spans="2:17" x14ac:dyDescent="0.25">
      <c r="B38" s="160"/>
      <c r="C38" s="160" t="s">
        <v>182</v>
      </c>
      <c r="D38" s="160"/>
      <c r="E38" s="168">
        <v>5000</v>
      </c>
      <c r="F38" s="160"/>
      <c r="G38" s="602"/>
      <c r="I38" s="160"/>
      <c r="J38" s="160"/>
      <c r="K38" s="160"/>
      <c r="L38" s="160"/>
      <c r="M38" s="160"/>
      <c r="N38" s="160"/>
      <c r="O38" s="160"/>
      <c r="P38" s="160"/>
      <c r="Q38" s="160"/>
    </row>
    <row r="39" spans="2:17" x14ac:dyDescent="0.25">
      <c r="B39" s="160"/>
      <c r="C39" s="160" t="s">
        <v>170</v>
      </c>
      <c r="D39" s="160"/>
      <c r="E39" s="168">
        <f>E51*0.05</f>
        <v>21250</v>
      </c>
      <c r="F39" s="160"/>
      <c r="G39" s="602"/>
      <c r="I39" s="160"/>
      <c r="J39" s="160"/>
      <c r="K39" s="160"/>
      <c r="L39" s="160"/>
      <c r="M39" s="160"/>
      <c r="N39" s="160"/>
      <c r="O39" s="160"/>
      <c r="P39" s="160"/>
      <c r="Q39" s="160"/>
    </row>
    <row r="40" spans="2:17" x14ac:dyDescent="0.25">
      <c r="B40" s="160"/>
      <c r="C40" s="160" t="s">
        <v>171</v>
      </c>
      <c r="D40" s="160"/>
      <c r="E40" s="168">
        <v>25000</v>
      </c>
      <c r="F40" s="160"/>
      <c r="G40" s="602"/>
      <c r="I40" s="160"/>
      <c r="J40" s="160"/>
      <c r="K40" s="160"/>
      <c r="L40" s="160"/>
      <c r="M40" s="160"/>
      <c r="N40" s="160"/>
      <c r="O40" s="160"/>
      <c r="P40" s="160"/>
      <c r="Q40" s="160"/>
    </row>
    <row r="41" spans="2:17" x14ac:dyDescent="0.25">
      <c r="B41" s="160"/>
      <c r="C41" s="160" t="s">
        <v>183</v>
      </c>
      <c r="D41" s="160"/>
      <c r="E41" s="168">
        <v>22000</v>
      </c>
      <c r="F41" s="160"/>
      <c r="G41" s="602"/>
      <c r="I41" s="160"/>
      <c r="J41" s="160"/>
      <c r="K41" s="160"/>
      <c r="L41" s="160"/>
      <c r="M41" s="160"/>
      <c r="N41" s="160"/>
      <c r="O41" s="160"/>
      <c r="P41" s="160"/>
      <c r="Q41" s="160"/>
    </row>
    <row r="42" spans="2:17" x14ac:dyDescent="0.25">
      <c r="B42" s="160"/>
      <c r="C42" s="160" t="s">
        <v>184</v>
      </c>
      <c r="D42" s="160"/>
      <c r="E42" s="168">
        <v>5000</v>
      </c>
      <c r="F42" s="160"/>
      <c r="G42" s="602"/>
      <c r="I42" s="160"/>
      <c r="J42" s="160"/>
      <c r="K42" s="160"/>
      <c r="L42" s="160"/>
      <c r="M42" s="160"/>
      <c r="N42" s="160"/>
      <c r="O42" s="160"/>
      <c r="P42" s="160"/>
      <c r="Q42" s="160"/>
    </row>
    <row r="43" spans="2:17" x14ac:dyDescent="0.25">
      <c r="B43" s="160"/>
      <c r="C43" s="160" t="s">
        <v>185</v>
      </c>
      <c r="D43" s="160"/>
      <c r="E43" s="168">
        <v>18000</v>
      </c>
      <c r="F43" s="160"/>
      <c r="G43" s="602"/>
      <c r="I43" s="160"/>
      <c r="J43" s="160"/>
      <c r="K43" s="160"/>
      <c r="L43" s="160"/>
      <c r="M43" s="160"/>
      <c r="N43" s="160"/>
      <c r="O43" s="160"/>
      <c r="P43" s="160"/>
      <c r="Q43" s="160"/>
    </row>
    <row r="44" spans="2:17" x14ac:dyDescent="0.25">
      <c r="B44" s="160"/>
      <c r="C44" s="160" t="s">
        <v>169</v>
      </c>
      <c r="D44" s="160"/>
      <c r="E44" s="168">
        <f>E51*0.09</f>
        <v>38250</v>
      </c>
      <c r="F44" s="160"/>
      <c r="G44" s="602"/>
      <c r="I44" s="160"/>
      <c r="J44" s="160"/>
      <c r="K44" s="160"/>
      <c r="L44" s="160"/>
      <c r="M44" s="160"/>
      <c r="N44" s="160"/>
      <c r="O44" s="160"/>
      <c r="P44" s="160"/>
      <c r="Q44" s="160"/>
    </row>
    <row r="45" spans="2:17" x14ac:dyDescent="0.25">
      <c r="B45" s="160"/>
      <c r="C45" s="160" t="s">
        <v>186</v>
      </c>
      <c r="D45" s="160"/>
      <c r="E45" s="168">
        <v>22000</v>
      </c>
      <c r="F45" s="160"/>
      <c r="G45" s="602"/>
      <c r="I45" s="160"/>
      <c r="J45" s="160"/>
      <c r="K45" s="160"/>
      <c r="L45" s="160"/>
      <c r="M45" s="160"/>
      <c r="N45" s="160"/>
      <c r="O45" s="160"/>
      <c r="P45" s="160"/>
      <c r="Q45" s="160"/>
    </row>
    <row r="46" spans="2:17" x14ac:dyDescent="0.25">
      <c r="B46" s="160"/>
      <c r="C46" s="160" t="s">
        <v>173</v>
      </c>
      <c r="D46" s="160"/>
      <c r="E46" s="168">
        <v>60000</v>
      </c>
      <c r="F46" s="160"/>
      <c r="G46" s="602"/>
      <c r="I46" s="160"/>
      <c r="J46" s="160"/>
      <c r="K46" s="160"/>
      <c r="L46" s="160"/>
      <c r="M46" s="160"/>
      <c r="N46" s="160"/>
      <c r="O46" s="160"/>
      <c r="P46" s="160"/>
      <c r="Q46" s="160"/>
    </row>
    <row r="47" spans="2:17" x14ac:dyDescent="0.25">
      <c r="B47" s="160"/>
      <c r="C47" s="160" t="s">
        <v>187</v>
      </c>
      <c r="D47" s="160"/>
      <c r="E47" s="168">
        <v>42000</v>
      </c>
      <c r="F47" s="160"/>
      <c r="G47" s="602"/>
      <c r="I47" s="160"/>
      <c r="J47" s="160"/>
      <c r="K47" s="160"/>
      <c r="L47" s="160"/>
      <c r="M47" s="160"/>
      <c r="N47" s="160"/>
      <c r="O47" s="160"/>
      <c r="P47" s="160"/>
      <c r="Q47" s="160"/>
    </row>
    <row r="48" spans="2:17" x14ac:dyDescent="0.25">
      <c r="B48" s="160"/>
      <c r="C48" s="160" t="s">
        <v>188</v>
      </c>
      <c r="D48" s="160"/>
      <c r="E48" s="168">
        <v>9000</v>
      </c>
      <c r="F48" s="160"/>
      <c r="G48" s="602"/>
      <c r="I48" s="160"/>
      <c r="J48" s="160"/>
      <c r="K48" s="160"/>
      <c r="L48" s="160"/>
      <c r="M48" s="160"/>
      <c r="N48" s="160"/>
      <c r="O48" s="160"/>
      <c r="P48" s="160"/>
      <c r="Q48" s="160"/>
    </row>
    <row r="49" spans="2:17" x14ac:dyDescent="0.25">
      <c r="B49" s="160"/>
      <c r="C49" s="160" t="s">
        <v>189</v>
      </c>
      <c r="D49" s="160"/>
      <c r="E49" s="168">
        <v>7500</v>
      </c>
      <c r="F49" s="160"/>
      <c r="G49" s="602"/>
      <c r="I49" s="160"/>
      <c r="J49" s="160"/>
      <c r="K49" s="160"/>
      <c r="L49" s="160"/>
      <c r="M49" s="160"/>
      <c r="N49" s="160"/>
      <c r="O49" s="160"/>
      <c r="P49" s="160"/>
      <c r="Q49" s="160"/>
    </row>
    <row r="50" spans="2:17" x14ac:dyDescent="0.25">
      <c r="B50" s="160"/>
      <c r="C50" s="160" t="s">
        <v>190</v>
      </c>
      <c r="D50" s="160"/>
      <c r="E50" s="168">
        <v>48000</v>
      </c>
      <c r="F50" s="160"/>
      <c r="G50" s="602"/>
      <c r="I50" s="160"/>
      <c r="J50" s="160"/>
      <c r="K50" s="160"/>
      <c r="L50" s="160"/>
      <c r="M50" s="160"/>
      <c r="N50" s="160"/>
      <c r="O50" s="160"/>
      <c r="P50" s="160"/>
      <c r="Q50" s="160"/>
    </row>
    <row r="51" spans="2:17" x14ac:dyDescent="0.25">
      <c r="B51" s="160"/>
      <c r="C51" s="160" t="s">
        <v>191</v>
      </c>
      <c r="D51" s="160"/>
      <c r="E51" s="169">
        <v>425000</v>
      </c>
      <c r="F51" s="160"/>
      <c r="G51" s="603"/>
      <c r="I51" s="160"/>
      <c r="J51" s="160"/>
      <c r="K51" s="160"/>
      <c r="L51" s="160"/>
      <c r="M51" s="160"/>
      <c r="N51" s="160"/>
      <c r="O51" s="160"/>
      <c r="P51" s="160"/>
      <c r="Q51" s="160"/>
    </row>
    <row r="52" spans="2:17" x14ac:dyDescent="0.25">
      <c r="B52" s="160"/>
      <c r="C52" s="160"/>
      <c r="D52" s="160"/>
      <c r="E52" s="160"/>
      <c r="F52" s="160"/>
      <c r="G52" s="160"/>
      <c r="H52" s="160"/>
      <c r="I52" s="160"/>
      <c r="J52" s="160"/>
      <c r="K52" s="160"/>
      <c r="L52" s="160"/>
      <c r="M52" s="160"/>
      <c r="N52" s="160"/>
      <c r="O52" s="160"/>
      <c r="P52" s="160"/>
      <c r="Q52" s="160"/>
    </row>
    <row r="53" spans="2:17" x14ac:dyDescent="0.25">
      <c r="B53" s="160" t="s">
        <v>194</v>
      </c>
      <c r="C53" s="160"/>
      <c r="D53" s="160"/>
      <c r="E53" s="160"/>
      <c r="F53" s="164">
        <f>SUM(E34:E51)</f>
        <v>883000</v>
      </c>
      <c r="G53" s="160"/>
      <c r="H53" s="160"/>
      <c r="I53" s="160"/>
      <c r="J53" s="160"/>
      <c r="K53" s="160"/>
      <c r="L53" s="160"/>
      <c r="M53" s="160"/>
      <c r="N53" s="160"/>
      <c r="O53" s="160"/>
      <c r="P53" s="160"/>
      <c r="Q53" s="160"/>
    </row>
    <row r="54" spans="2:17" x14ac:dyDescent="0.25">
      <c r="B54" s="160"/>
      <c r="C54" s="160"/>
      <c r="D54" s="160"/>
      <c r="E54" s="160"/>
      <c r="F54" s="160"/>
      <c r="G54" s="160"/>
      <c r="H54" s="160"/>
      <c r="I54" s="160"/>
      <c r="J54" s="160"/>
      <c r="K54" s="160"/>
      <c r="L54" s="160"/>
      <c r="M54" s="160"/>
      <c r="N54" s="160"/>
      <c r="O54" s="160"/>
      <c r="P54" s="160"/>
      <c r="Q54" s="160"/>
    </row>
    <row r="55" spans="2:17" ht="16.5" thickBot="1" x14ac:dyDescent="0.3">
      <c r="B55" s="160" t="s">
        <v>192</v>
      </c>
      <c r="C55" s="160"/>
      <c r="D55" s="160"/>
      <c r="E55" s="160"/>
      <c r="F55" s="180">
        <f>F30-F53</f>
        <v>244000</v>
      </c>
      <c r="G55" s="160"/>
      <c r="H55" s="160"/>
      <c r="I55" s="160"/>
      <c r="J55" s="160"/>
      <c r="K55" s="160"/>
      <c r="L55" s="160"/>
      <c r="M55" s="160"/>
      <c r="N55" s="160"/>
      <c r="O55" s="160"/>
      <c r="P55" s="160"/>
      <c r="Q55" s="160"/>
    </row>
    <row r="56" spans="2:17" ht="16.5" thickTop="1" x14ac:dyDescent="0.25">
      <c r="B56" s="159"/>
      <c r="C56" s="159"/>
      <c r="D56" s="159"/>
      <c r="E56" s="159"/>
      <c r="F56" s="159"/>
      <c r="G56" s="159"/>
      <c r="H56" s="159"/>
      <c r="I56" s="159"/>
      <c r="J56" s="159"/>
      <c r="K56" s="159"/>
      <c r="L56" s="159"/>
      <c r="M56" s="159"/>
      <c r="N56" s="159"/>
      <c r="O56" s="159"/>
      <c r="P56" s="159"/>
      <c r="Q56" s="159"/>
    </row>
    <row r="57" spans="2:17" x14ac:dyDescent="0.25">
      <c r="B57" s="159"/>
      <c r="C57" s="179" t="s">
        <v>195</v>
      </c>
      <c r="D57" s="181">
        <f>+F53/F28</f>
        <v>0.28274095421069484</v>
      </c>
      <c r="E57" s="160" t="s">
        <v>196</v>
      </c>
      <c r="F57" s="159"/>
      <c r="G57" s="159"/>
      <c r="H57" s="159"/>
      <c r="I57" s="159"/>
      <c r="J57" s="159"/>
      <c r="K57" s="159"/>
      <c r="L57" s="159"/>
      <c r="M57" s="159"/>
      <c r="N57" s="159"/>
      <c r="O57" s="159"/>
      <c r="P57" s="159"/>
      <c r="Q57" s="159"/>
    </row>
  </sheetData>
  <sheetProtection password="C9E0" sheet="1" objects="1" scenarios="1"/>
  <mergeCells count="1">
    <mergeCell ref="G34:G51"/>
  </mergeCells>
  <pageMargins left="0.7" right="0.7" top="0.75" bottom="0.75" header="0.3" footer="0.3"/>
  <pageSetup scale="5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U30"/>
  <sheetViews>
    <sheetView showRowColHeaders="0" topLeftCell="C1" zoomScaleNormal="100" zoomScaleSheetLayoutView="115" workbookViewId="0">
      <selection activeCell="M24" sqref="M24"/>
    </sheetView>
  </sheetViews>
  <sheetFormatPr defaultRowHeight="15" x14ac:dyDescent="0.2"/>
  <cols>
    <col min="10" max="11" width="13.33203125" customWidth="1"/>
  </cols>
  <sheetData>
    <row r="1" spans="3:12" x14ac:dyDescent="0.2">
      <c r="C1" s="441"/>
      <c r="D1" s="441"/>
      <c r="E1" s="441"/>
      <c r="F1" s="441"/>
      <c r="G1" s="441"/>
      <c r="H1" s="441"/>
      <c r="I1" s="441"/>
      <c r="J1" s="441"/>
      <c r="K1" s="441"/>
      <c r="L1" s="441"/>
    </row>
    <row r="2" spans="3:12" ht="15.75" thickBot="1" x14ac:dyDescent="0.25">
      <c r="C2" s="441"/>
      <c r="D2" s="441"/>
      <c r="E2" s="441"/>
      <c r="F2" s="441"/>
      <c r="G2" s="441"/>
      <c r="H2" s="441"/>
      <c r="I2" s="441"/>
      <c r="J2" s="441"/>
      <c r="K2" s="441"/>
      <c r="L2" s="441"/>
    </row>
    <row r="3" spans="3:12" ht="16.5" thickTop="1" x14ac:dyDescent="0.25">
      <c r="C3" s="417"/>
      <c r="D3" s="621" t="s">
        <v>292</v>
      </c>
      <c r="E3" s="622"/>
      <c r="F3" s="622"/>
      <c r="G3" s="623"/>
      <c r="H3" s="624" t="s">
        <v>89</v>
      </c>
      <c r="I3" s="623"/>
      <c r="J3" s="444" t="s">
        <v>87</v>
      </c>
      <c r="K3" s="445" t="s">
        <v>88</v>
      </c>
      <c r="L3" s="441"/>
    </row>
    <row r="4" spans="3:12" ht="15.75" x14ac:dyDescent="0.25">
      <c r="C4" s="443">
        <v>1</v>
      </c>
      <c r="D4" s="604"/>
      <c r="E4" s="605"/>
      <c r="F4" s="605"/>
      <c r="G4" s="606"/>
      <c r="H4" s="607"/>
      <c r="I4" s="606"/>
      <c r="J4" s="303"/>
      <c r="K4" s="446"/>
      <c r="L4" s="441"/>
    </row>
    <row r="5" spans="3:12" ht="15.75" x14ac:dyDescent="0.25">
      <c r="C5" s="443">
        <v>2</v>
      </c>
      <c r="D5" s="608"/>
      <c r="E5" s="609"/>
      <c r="F5" s="609"/>
      <c r="G5" s="610"/>
      <c r="H5" s="611"/>
      <c r="I5" s="610"/>
      <c r="J5" s="347"/>
      <c r="K5" s="447"/>
      <c r="L5" s="441"/>
    </row>
    <row r="6" spans="3:12" ht="15.75" x14ac:dyDescent="0.25">
      <c r="C6" s="443">
        <v>3</v>
      </c>
      <c r="D6" s="604"/>
      <c r="E6" s="605"/>
      <c r="F6" s="605"/>
      <c r="G6" s="606"/>
      <c r="H6" s="607"/>
      <c r="I6" s="606"/>
      <c r="J6" s="303"/>
      <c r="K6" s="446"/>
      <c r="L6" s="441"/>
    </row>
    <row r="7" spans="3:12" ht="15.75" x14ac:dyDescent="0.25">
      <c r="C7" s="443">
        <v>4</v>
      </c>
      <c r="D7" s="608"/>
      <c r="E7" s="609"/>
      <c r="F7" s="609"/>
      <c r="G7" s="610"/>
      <c r="H7" s="611"/>
      <c r="I7" s="610"/>
      <c r="J7" s="347"/>
      <c r="K7" s="447"/>
      <c r="L7" s="441"/>
    </row>
    <row r="8" spans="3:12" ht="15.75" x14ac:dyDescent="0.25">
      <c r="C8" s="443">
        <v>5</v>
      </c>
      <c r="D8" s="604"/>
      <c r="E8" s="605"/>
      <c r="F8" s="605"/>
      <c r="G8" s="606"/>
      <c r="H8" s="607"/>
      <c r="I8" s="606"/>
      <c r="J8" s="303"/>
      <c r="K8" s="446"/>
      <c r="L8" s="441"/>
    </row>
    <row r="9" spans="3:12" ht="15.75" x14ac:dyDescent="0.25">
      <c r="C9" s="443">
        <v>6</v>
      </c>
      <c r="D9" s="608"/>
      <c r="E9" s="609"/>
      <c r="F9" s="609"/>
      <c r="G9" s="610"/>
      <c r="H9" s="611"/>
      <c r="I9" s="610"/>
      <c r="J9" s="347"/>
      <c r="K9" s="447"/>
      <c r="L9" s="441"/>
    </row>
    <row r="10" spans="3:12" ht="15.75" x14ac:dyDescent="0.25">
      <c r="C10" s="443">
        <v>7</v>
      </c>
      <c r="D10" s="604"/>
      <c r="E10" s="605"/>
      <c r="F10" s="605"/>
      <c r="G10" s="606"/>
      <c r="H10" s="607"/>
      <c r="I10" s="606"/>
      <c r="J10" s="303"/>
      <c r="K10" s="446"/>
      <c r="L10" s="441"/>
    </row>
    <row r="11" spans="3:12" ht="15.75" x14ac:dyDescent="0.25">
      <c r="C11" s="443">
        <v>8</v>
      </c>
      <c r="D11" s="608"/>
      <c r="E11" s="609"/>
      <c r="F11" s="609"/>
      <c r="G11" s="610"/>
      <c r="H11" s="611"/>
      <c r="I11" s="610"/>
      <c r="J11" s="347"/>
      <c r="K11" s="447"/>
      <c r="L11" s="441"/>
    </row>
    <row r="12" spans="3:12" ht="15.75" x14ac:dyDescent="0.25">
      <c r="C12" s="443">
        <v>9</v>
      </c>
      <c r="D12" s="604"/>
      <c r="E12" s="605"/>
      <c r="F12" s="605"/>
      <c r="G12" s="606"/>
      <c r="H12" s="607"/>
      <c r="I12" s="606"/>
      <c r="J12" s="303"/>
      <c r="K12" s="446"/>
      <c r="L12" s="441"/>
    </row>
    <row r="13" spans="3:12" ht="15.75" x14ac:dyDescent="0.25">
      <c r="C13" s="443">
        <v>10</v>
      </c>
      <c r="D13" s="608"/>
      <c r="E13" s="609"/>
      <c r="F13" s="609"/>
      <c r="G13" s="610"/>
      <c r="H13" s="611"/>
      <c r="I13" s="610"/>
      <c r="J13" s="347"/>
      <c r="K13" s="447"/>
      <c r="L13" s="441"/>
    </row>
    <row r="14" spans="3:12" ht="15.75" x14ac:dyDescent="0.25">
      <c r="C14" s="443">
        <v>11</v>
      </c>
      <c r="D14" s="604"/>
      <c r="E14" s="605"/>
      <c r="F14" s="605"/>
      <c r="G14" s="606"/>
      <c r="H14" s="607"/>
      <c r="I14" s="606"/>
      <c r="J14" s="303"/>
      <c r="K14" s="446"/>
      <c r="L14" s="441"/>
    </row>
    <row r="15" spans="3:12" ht="15.75" x14ac:dyDescent="0.25">
      <c r="C15" s="443">
        <v>12</v>
      </c>
      <c r="D15" s="608"/>
      <c r="E15" s="609"/>
      <c r="F15" s="609"/>
      <c r="G15" s="610"/>
      <c r="H15" s="611"/>
      <c r="I15" s="610"/>
      <c r="J15" s="347"/>
      <c r="K15" s="447"/>
      <c r="L15" s="441"/>
    </row>
    <row r="16" spans="3:12" ht="15.75" x14ac:dyDescent="0.25">
      <c r="C16" s="443">
        <v>13</v>
      </c>
      <c r="D16" s="604"/>
      <c r="E16" s="605"/>
      <c r="F16" s="605"/>
      <c r="G16" s="606"/>
      <c r="H16" s="607"/>
      <c r="I16" s="606"/>
      <c r="J16" s="303"/>
      <c r="K16" s="446"/>
      <c r="L16" s="441"/>
    </row>
    <row r="17" spans="3:21" ht="15.75" x14ac:dyDescent="0.25">
      <c r="C17" s="443">
        <v>14</v>
      </c>
      <c r="D17" s="608"/>
      <c r="E17" s="609"/>
      <c r="F17" s="609"/>
      <c r="G17" s="610"/>
      <c r="H17" s="611"/>
      <c r="I17" s="610"/>
      <c r="J17" s="347"/>
      <c r="K17" s="447"/>
      <c r="L17" s="441"/>
    </row>
    <row r="18" spans="3:21" ht="15.75" x14ac:dyDescent="0.25">
      <c r="C18" s="443">
        <v>15</v>
      </c>
      <c r="D18" s="604"/>
      <c r="E18" s="605"/>
      <c r="F18" s="605"/>
      <c r="G18" s="606"/>
      <c r="H18" s="607"/>
      <c r="I18" s="606"/>
      <c r="J18" s="303"/>
      <c r="K18" s="446"/>
      <c r="L18" s="441"/>
    </row>
    <row r="19" spans="3:21" ht="15.75" x14ac:dyDescent="0.25">
      <c r="C19" s="443">
        <v>16</v>
      </c>
      <c r="D19" s="608"/>
      <c r="E19" s="609"/>
      <c r="F19" s="609"/>
      <c r="G19" s="610"/>
      <c r="H19" s="611"/>
      <c r="I19" s="610"/>
      <c r="J19" s="347"/>
      <c r="K19" s="447"/>
      <c r="L19" s="441"/>
    </row>
    <row r="20" spans="3:21" x14ac:dyDescent="0.2">
      <c r="C20" s="441"/>
      <c r="D20" s="448"/>
      <c r="E20" s="449"/>
      <c r="F20" s="449"/>
      <c r="G20" s="449"/>
      <c r="H20" s="449"/>
      <c r="I20" s="449"/>
      <c r="J20" s="449"/>
      <c r="K20" s="450"/>
      <c r="L20" s="441"/>
    </row>
    <row r="21" spans="3:21" ht="15.75" thickBot="1" x14ac:dyDescent="0.25">
      <c r="C21" s="441"/>
      <c r="D21" s="448"/>
      <c r="E21" s="449"/>
      <c r="F21" s="449"/>
      <c r="G21" s="449"/>
      <c r="H21" s="449"/>
      <c r="I21" s="449"/>
      <c r="J21" s="449"/>
      <c r="K21" s="450"/>
      <c r="L21" s="441"/>
    </row>
    <row r="22" spans="3:21" ht="16.5" thickTop="1" x14ac:dyDescent="0.25">
      <c r="C22" s="441"/>
      <c r="D22" s="612" t="s">
        <v>293</v>
      </c>
      <c r="E22" s="613"/>
      <c r="F22" s="613"/>
      <c r="G22" s="613"/>
      <c r="H22" s="613"/>
      <c r="I22" s="613"/>
      <c r="J22" s="613"/>
      <c r="K22" s="614"/>
      <c r="L22" s="442"/>
      <c r="M22" s="123"/>
      <c r="N22" s="150"/>
      <c r="O22" s="23"/>
      <c r="P22" s="23"/>
      <c r="Q22" s="23"/>
      <c r="R22" s="23"/>
      <c r="S22" s="23"/>
      <c r="T22" s="23"/>
      <c r="U22" s="23"/>
    </row>
    <row r="23" spans="3:21" x14ac:dyDescent="0.2">
      <c r="C23" s="441"/>
      <c r="D23" s="615"/>
      <c r="E23" s="616"/>
      <c r="F23" s="616"/>
      <c r="G23" s="616"/>
      <c r="H23" s="616"/>
      <c r="I23" s="616"/>
      <c r="J23" s="616"/>
      <c r="K23" s="617"/>
      <c r="L23" s="441"/>
    </row>
    <row r="24" spans="3:21" x14ac:dyDescent="0.2">
      <c r="C24" s="441"/>
      <c r="D24" s="615"/>
      <c r="E24" s="616"/>
      <c r="F24" s="616"/>
      <c r="G24" s="616"/>
      <c r="H24" s="616"/>
      <c r="I24" s="616"/>
      <c r="J24" s="616"/>
      <c r="K24" s="617"/>
      <c r="L24" s="441"/>
    </row>
    <row r="25" spans="3:21" x14ac:dyDescent="0.2">
      <c r="C25" s="441"/>
      <c r="D25" s="615"/>
      <c r="E25" s="616"/>
      <c r="F25" s="616"/>
      <c r="G25" s="616"/>
      <c r="H25" s="616"/>
      <c r="I25" s="616"/>
      <c r="J25" s="616"/>
      <c r="K25" s="617"/>
      <c r="L25" s="441"/>
    </row>
    <row r="26" spans="3:21" x14ac:dyDescent="0.2">
      <c r="C26" s="441"/>
      <c r="D26" s="615"/>
      <c r="E26" s="616"/>
      <c r="F26" s="616"/>
      <c r="G26" s="616"/>
      <c r="H26" s="616"/>
      <c r="I26" s="616"/>
      <c r="J26" s="616"/>
      <c r="K26" s="617"/>
      <c r="L26" s="441"/>
    </row>
    <row r="27" spans="3:21" x14ac:dyDescent="0.2">
      <c r="C27" s="441"/>
      <c r="D27" s="615"/>
      <c r="E27" s="616"/>
      <c r="F27" s="616"/>
      <c r="G27" s="616"/>
      <c r="H27" s="616"/>
      <c r="I27" s="616"/>
      <c r="J27" s="616"/>
      <c r="K27" s="617"/>
      <c r="L27" s="441"/>
    </row>
    <row r="28" spans="3:21" ht="15.75" thickBot="1" x14ac:dyDescent="0.25">
      <c r="C28" s="441"/>
      <c r="D28" s="618"/>
      <c r="E28" s="619"/>
      <c r="F28" s="619"/>
      <c r="G28" s="619"/>
      <c r="H28" s="619"/>
      <c r="I28" s="619"/>
      <c r="J28" s="619"/>
      <c r="K28" s="620"/>
      <c r="L28" s="441"/>
    </row>
    <row r="29" spans="3:21" ht="15.75" thickTop="1" x14ac:dyDescent="0.2">
      <c r="C29" s="441"/>
      <c r="D29" s="441"/>
      <c r="E29" s="441"/>
      <c r="F29" s="441"/>
      <c r="G29" s="441"/>
      <c r="H29" s="441"/>
      <c r="I29" s="441"/>
      <c r="J29" s="441"/>
      <c r="K29" s="441"/>
      <c r="L29" s="441"/>
    </row>
    <row r="30" spans="3:21" x14ac:dyDescent="0.2">
      <c r="C30" s="441"/>
      <c r="D30" s="441"/>
      <c r="E30" s="441"/>
      <c r="F30" s="441"/>
      <c r="G30" s="441"/>
      <c r="H30" s="441"/>
      <c r="I30" s="441"/>
      <c r="J30" s="441"/>
      <c r="K30" s="441"/>
      <c r="L30" s="441"/>
    </row>
  </sheetData>
  <sheetProtection algorithmName="SHA-512" hashValue="y6I0S5I7zkXwdtDugoJokpNwM7o60wqPN00w47KbS6YjlRtgWrj2WK3q9Qp1z73yA/4vQqUR7EZlK/AlMnw7fw==" saltValue="v1imL3BBNJL8V5sJPAEfWw==" spinCount="100000" sheet="1" objects="1" scenarios="1"/>
  <mergeCells count="35">
    <mergeCell ref="D22:K28"/>
    <mergeCell ref="D19:G19"/>
    <mergeCell ref="H19:I19"/>
    <mergeCell ref="D3:G3"/>
    <mergeCell ref="H3:I3"/>
    <mergeCell ref="D16:G16"/>
    <mergeCell ref="H16:I16"/>
    <mergeCell ref="D17:G17"/>
    <mergeCell ref="H17:I17"/>
    <mergeCell ref="D18:G18"/>
    <mergeCell ref="H18:I18"/>
    <mergeCell ref="D13:G13"/>
    <mergeCell ref="H13:I13"/>
    <mergeCell ref="D14:G14"/>
    <mergeCell ref="H14:I14"/>
    <mergeCell ref="D15:G15"/>
    <mergeCell ref="H15:I15"/>
    <mergeCell ref="D10:G10"/>
    <mergeCell ref="H10:I10"/>
    <mergeCell ref="D11:G11"/>
    <mergeCell ref="H11:I11"/>
    <mergeCell ref="D12:G12"/>
    <mergeCell ref="H12:I12"/>
    <mergeCell ref="D7:G7"/>
    <mergeCell ref="H7:I7"/>
    <mergeCell ref="D8:G8"/>
    <mergeCell ref="H8:I8"/>
    <mergeCell ref="D9:G9"/>
    <mergeCell ref="H9:I9"/>
    <mergeCell ref="D4:G4"/>
    <mergeCell ref="H4:I4"/>
    <mergeCell ref="D5:G5"/>
    <mergeCell ref="H5:I5"/>
    <mergeCell ref="D6:G6"/>
    <mergeCell ref="H6:I6"/>
  </mergeCells>
  <pageMargins left="0.7" right="0.7" top="0.75" bottom="0.75" header="0.3" footer="0.3"/>
  <pageSetup paperSize="119" scale="7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ransitionEntry="1" codeName="Sheet7"/>
  <dimension ref="A3:V863"/>
  <sheetViews>
    <sheetView showGridLines="0" showZeros="0" defaultGridColor="0" view="pageBreakPreview" colorId="12" zoomScale="70" zoomScaleNormal="75" zoomScaleSheetLayoutView="70" workbookViewId="0">
      <selection activeCell="H19" sqref="H19"/>
    </sheetView>
  </sheetViews>
  <sheetFormatPr defaultColWidth="9.77734375" defaultRowHeight="20.100000000000001" customHeight="1" x14ac:dyDescent="0.3"/>
  <cols>
    <col min="1" max="1" width="5.33203125" style="154" customWidth="1"/>
    <col min="2" max="2" width="2.6640625" style="126" customWidth="1"/>
    <col min="3" max="3" width="12.77734375" style="123" customWidth="1"/>
    <col min="4" max="4" width="14" style="124" customWidth="1"/>
    <col min="5" max="5" width="12.77734375" style="123" customWidth="1"/>
    <col min="6" max="6" width="14.44140625" style="123" customWidth="1"/>
    <col min="7" max="7" width="15.77734375" style="123" customWidth="1"/>
    <col min="8" max="8" width="12.77734375" style="123" customWidth="1"/>
    <col min="9" max="9" width="12.77734375" style="145" customWidth="1"/>
    <col min="10" max="10" width="12.77734375" style="148" customWidth="1"/>
    <col min="11" max="11" width="12.21875" style="123" customWidth="1"/>
    <col min="12" max="12" width="2.5546875" style="150" customWidth="1"/>
    <col min="13" max="13" width="7.44140625" style="23" bestFit="1" customWidth="1"/>
    <col min="14" max="14" width="13.33203125" style="23" bestFit="1" customWidth="1"/>
    <col min="15" max="15" width="15.6640625" style="23" customWidth="1"/>
    <col min="16" max="18" width="9.77734375" style="23"/>
    <col min="19" max="21" width="11.88671875" style="23" customWidth="1"/>
    <col min="22" max="16384" width="9.77734375" style="23"/>
  </cols>
  <sheetData>
    <row r="3" spans="2:22" ht="20.100000000000001" customHeight="1" x14ac:dyDescent="0.3">
      <c r="B3" s="194"/>
      <c r="C3" s="195">
        <f ca="1">NOW()</f>
        <v>43600.393459837964</v>
      </c>
      <c r="D3" s="196">
        <f ca="1">NOW()</f>
        <v>43600.393459837964</v>
      </c>
      <c r="E3" s="674"/>
      <c r="F3" s="674"/>
      <c r="G3" s="674"/>
      <c r="H3" s="674"/>
      <c r="I3" s="674"/>
      <c r="J3" s="674"/>
      <c r="K3" s="43"/>
      <c r="L3" s="44"/>
      <c r="M3" s="628" t="s">
        <v>276</v>
      </c>
      <c r="N3" s="629"/>
      <c r="O3" s="629"/>
      <c r="P3" s="629"/>
      <c r="Q3" s="629"/>
      <c r="R3" s="629"/>
      <c r="S3" s="629"/>
      <c r="T3" s="629"/>
      <c r="U3" s="629"/>
      <c r="V3" s="629"/>
    </row>
    <row r="4" spans="2:22" ht="18.75" x14ac:dyDescent="0.3">
      <c r="B4" s="274"/>
      <c r="C4" s="138"/>
      <c r="D4" s="197"/>
      <c r="E4" s="674"/>
      <c r="F4" s="674"/>
      <c r="G4" s="674"/>
      <c r="H4" s="674"/>
      <c r="I4" s="674"/>
      <c r="J4" s="674"/>
      <c r="K4" s="43"/>
      <c r="L4" s="45"/>
      <c r="M4" s="629"/>
      <c r="N4" s="629"/>
      <c r="O4" s="629"/>
      <c r="P4" s="629"/>
      <c r="Q4" s="629"/>
      <c r="R4" s="629"/>
      <c r="S4" s="629"/>
      <c r="T4" s="629"/>
      <c r="U4" s="629"/>
      <c r="V4" s="629"/>
    </row>
    <row r="5" spans="2:22" ht="20.100000000000001" customHeight="1" x14ac:dyDescent="0.3">
      <c r="B5" s="274"/>
      <c r="C5" s="138"/>
      <c r="D5" s="197"/>
      <c r="E5" s="674"/>
      <c r="F5" s="674"/>
      <c r="G5" s="674"/>
      <c r="H5" s="674"/>
      <c r="I5" s="674"/>
      <c r="J5" s="674"/>
      <c r="K5" s="43"/>
      <c r="L5" s="44"/>
      <c r="M5" s="629"/>
      <c r="N5" s="629"/>
      <c r="O5" s="629"/>
      <c r="P5" s="629"/>
      <c r="Q5" s="629"/>
      <c r="R5" s="629"/>
      <c r="S5" s="629"/>
      <c r="T5" s="629"/>
      <c r="U5" s="629"/>
      <c r="V5" s="629"/>
    </row>
    <row r="6" spans="2:22" ht="20.100000000000001" customHeight="1" x14ac:dyDescent="0.3">
      <c r="B6" s="633" t="s">
        <v>86</v>
      </c>
      <c r="C6" s="633"/>
      <c r="D6" s="633"/>
      <c r="E6" s="633"/>
      <c r="F6" s="633"/>
      <c r="G6" s="633"/>
      <c r="H6" s="633"/>
      <c r="I6" s="633"/>
      <c r="J6" s="633"/>
    </row>
    <row r="7" spans="2:22" ht="20.100000000000001" customHeight="1" x14ac:dyDescent="0.3">
      <c r="B7" s="633"/>
      <c r="C7" s="633"/>
      <c r="D7" s="633"/>
      <c r="E7" s="633"/>
      <c r="F7" s="633"/>
      <c r="G7" s="633"/>
      <c r="H7" s="633"/>
      <c r="I7" s="633"/>
      <c r="J7" s="633"/>
      <c r="L7" s="23"/>
    </row>
    <row r="8" spans="2:22" ht="20.100000000000001" customHeight="1" x14ac:dyDescent="0.35">
      <c r="B8" s="640" t="str">
        <f>'CONTACT INFO'!$C$7</f>
        <v>COMPANY NAME</v>
      </c>
      <c r="C8" s="626"/>
      <c r="D8" s="626"/>
      <c r="E8" s="626"/>
      <c r="F8" s="626"/>
      <c r="G8" s="626"/>
      <c r="H8" s="626"/>
      <c r="I8" s="626"/>
      <c r="J8" s="626"/>
      <c r="L8" s="23"/>
    </row>
    <row r="9" spans="2:22" ht="20.100000000000001" customHeight="1" x14ac:dyDescent="0.3">
      <c r="B9" s="625" t="str">
        <f>'CONTACT INFO'!$C$8</f>
        <v>ADDRESS</v>
      </c>
      <c r="C9" s="626"/>
      <c r="D9" s="626"/>
      <c r="E9" s="626"/>
      <c r="F9" s="626"/>
      <c r="G9" s="626"/>
      <c r="H9" s="626"/>
      <c r="I9" s="626"/>
      <c r="J9" s="626"/>
      <c r="L9" s="23"/>
    </row>
    <row r="10" spans="2:22" ht="20.100000000000001" customHeight="1" x14ac:dyDescent="0.3">
      <c r="B10" s="625" t="str">
        <f>'CONTACT INFO'!$C$9</f>
        <v>CITY, STATE, ZIP</v>
      </c>
      <c r="C10" s="626"/>
      <c r="D10" s="626"/>
      <c r="E10" s="626"/>
      <c r="F10" s="626"/>
      <c r="G10" s="626"/>
      <c r="H10" s="626"/>
      <c r="I10" s="626"/>
      <c r="J10" s="626"/>
      <c r="L10" s="23"/>
      <c r="M10" s="677"/>
      <c r="N10" s="678"/>
      <c r="O10" s="678"/>
      <c r="P10" s="678"/>
      <c r="Q10" s="678"/>
      <c r="R10" s="678"/>
      <c r="S10" s="678"/>
      <c r="T10" s="678"/>
      <c r="U10" s="678"/>
    </row>
    <row r="11" spans="2:22" ht="20.100000000000001" customHeight="1" x14ac:dyDescent="0.3">
      <c r="B11" s="625" t="str">
        <f>"ATTN: "&amp;'CONTACT INFO'!$C$5</f>
        <v>ATTN: CONTACT NAME</v>
      </c>
      <c r="C11" s="648"/>
      <c r="D11" s="648"/>
      <c r="E11" s="648"/>
      <c r="F11" s="648"/>
      <c r="G11" s="648"/>
      <c r="H11" s="648"/>
      <c r="I11" s="648"/>
      <c r="J11" s="648"/>
      <c r="L11" s="23"/>
      <c r="N11"/>
      <c r="O11"/>
    </row>
    <row r="12" spans="2:22" ht="20.100000000000001" customHeight="1" x14ac:dyDescent="0.3">
      <c r="B12" s="637" t="str">
        <f>'CONTACT INFO'!$B$10</f>
        <v>PHONE NUMBER:</v>
      </c>
      <c r="C12" s="637"/>
      <c r="D12" s="637"/>
      <c r="E12" s="637"/>
      <c r="F12" s="637"/>
      <c r="G12" s="638">
        <f>'CONTACT INFO'!$C$10</f>
        <v>1111111111</v>
      </c>
      <c r="H12" s="638"/>
      <c r="I12" s="638"/>
      <c r="J12" s="638"/>
      <c r="L12" s="23"/>
      <c r="N12"/>
      <c r="O12"/>
    </row>
    <row r="13" spans="2:22" ht="20.100000000000001" customHeight="1" x14ac:dyDescent="0.3">
      <c r="B13" s="304"/>
      <c r="C13" s="305"/>
      <c r="D13" s="305"/>
      <c r="E13" s="305"/>
      <c r="F13" s="308" t="str">
        <f>'CONTACT INFO'!$B$11</f>
        <v>FAX NUMBER:</v>
      </c>
      <c r="G13" s="639">
        <f>'CONTACT INFO'!$C$11</f>
        <v>1111111111</v>
      </c>
      <c r="H13" s="639"/>
      <c r="I13" s="639"/>
      <c r="J13" s="639"/>
      <c r="L13" s="23"/>
      <c r="N13"/>
      <c r="O13"/>
    </row>
    <row r="14" spans="2:22" ht="20.100000000000001" customHeight="1" x14ac:dyDescent="0.3">
      <c r="B14" s="625" t="str">
        <f>'CONTACT INFO'!$C$12</f>
        <v>E-MAIL ADDRESS</v>
      </c>
      <c r="C14" s="626"/>
      <c r="D14" s="626"/>
      <c r="E14" s="626"/>
      <c r="F14" s="626"/>
      <c r="G14" s="626"/>
      <c r="H14" s="626"/>
      <c r="I14" s="626"/>
      <c r="J14" s="626"/>
      <c r="L14" s="23"/>
      <c r="N14"/>
      <c r="O14"/>
    </row>
    <row r="15" spans="2:22" ht="20.100000000000001" customHeight="1" x14ac:dyDescent="0.35">
      <c r="B15" s="199"/>
      <c r="C15" s="138" t="s">
        <v>1</v>
      </c>
      <c r="D15" s="657">
        <f>'PRIME CONTRACTORS'!D4</f>
        <v>0</v>
      </c>
      <c r="E15" s="658"/>
      <c r="F15" s="658"/>
      <c r="G15" s="658"/>
      <c r="H15" s="138"/>
      <c r="I15" s="200"/>
      <c r="J15" s="93"/>
      <c r="L15" s="23"/>
      <c r="N15"/>
      <c r="O15"/>
    </row>
    <row r="16" spans="2:22" ht="20.100000000000001" customHeight="1" x14ac:dyDescent="0.3">
      <c r="B16" s="274"/>
      <c r="C16" s="138" t="s">
        <v>2</v>
      </c>
      <c r="D16" s="659">
        <f>'PRIME CONTRACTORS'!H4</f>
        <v>0</v>
      </c>
      <c r="E16" s="660"/>
      <c r="F16" s="660"/>
      <c r="G16" s="660"/>
      <c r="H16" s="138"/>
      <c r="I16" s="200"/>
      <c r="J16" s="93"/>
      <c r="L16" s="23"/>
      <c r="N16"/>
    </row>
    <row r="17" spans="2:16" ht="20.100000000000001" customHeight="1" x14ac:dyDescent="0.3">
      <c r="B17" s="274"/>
      <c r="C17" s="138" t="s">
        <v>3</v>
      </c>
      <c r="D17" s="661">
        <f>'PRIME CONTRACTORS'!J4</f>
        <v>0</v>
      </c>
      <c r="E17" s="662"/>
      <c r="F17" s="130" t="s">
        <v>4</v>
      </c>
      <c r="G17" s="312">
        <f>'PRIME CONTRACTORS'!K4</f>
        <v>0</v>
      </c>
      <c r="H17" s="138"/>
      <c r="I17" s="200"/>
      <c r="J17" s="93"/>
      <c r="L17" s="23"/>
    </row>
    <row r="18" spans="2:16" ht="20.100000000000001" customHeight="1" x14ac:dyDescent="0.3">
      <c r="B18" s="274"/>
      <c r="C18" s="138" t="s">
        <v>225</v>
      </c>
      <c r="D18" s="663" t="str">
        <f>'PIN 1'!$D$6</f>
        <v>LETTING DATE</v>
      </c>
      <c r="E18" s="664"/>
      <c r="F18" s="664"/>
      <c r="G18" s="139"/>
      <c r="H18" s="138"/>
      <c r="I18" s="200"/>
      <c r="J18" s="93"/>
      <c r="L18" s="23"/>
      <c r="M18" s="307"/>
      <c r="N18" s="307"/>
    </row>
    <row r="19" spans="2:16" ht="20.100000000000001" customHeight="1" x14ac:dyDescent="0.3">
      <c r="B19" s="274"/>
      <c r="C19" s="138" t="s">
        <v>226</v>
      </c>
      <c r="D19" s="275" t="str">
        <f>'PIN 1'!$D$7</f>
        <v>ITEM NUMBER</v>
      </c>
      <c r="E19" s="274" t="s">
        <v>228</v>
      </c>
      <c r="F19" s="275" t="str">
        <f>'PIN 1'!$D$8</f>
        <v>COUNTY</v>
      </c>
      <c r="G19" s="201" t="s">
        <v>227</v>
      </c>
      <c r="H19" s="275" t="str">
        <f>'PIN 1'!$G$6</f>
        <v>CONTRACT NUMBER</v>
      </c>
      <c r="I19" s="206"/>
      <c r="J19" s="93"/>
      <c r="L19" s="306"/>
      <c r="M19" s="307"/>
      <c r="N19" s="307"/>
    </row>
    <row r="20" spans="2:16" ht="20.100000000000001" customHeight="1" x14ac:dyDescent="0.3">
      <c r="B20" s="274"/>
      <c r="C20" s="138"/>
      <c r="D20" s="197"/>
      <c r="E20" s="138"/>
      <c r="F20" s="138"/>
      <c r="G20" s="138"/>
      <c r="H20" s="138"/>
      <c r="I20" s="200"/>
      <c r="J20" s="93"/>
      <c r="L20" s="23"/>
      <c r="M20" s="307"/>
      <c r="N20" s="307"/>
    </row>
    <row r="21" spans="2:16" ht="20.100000000000001" customHeight="1" x14ac:dyDescent="0.3">
      <c r="B21" s="274"/>
      <c r="C21" s="202" t="s">
        <v>9</v>
      </c>
      <c r="D21" s="203"/>
      <c r="E21" s="202"/>
      <c r="F21" s="202"/>
      <c r="G21" s="273"/>
      <c r="H21" s="273"/>
      <c r="I21" s="204" t="s">
        <v>10</v>
      </c>
      <c r="J21" s="204" t="s">
        <v>11</v>
      </c>
      <c r="L21" s="23"/>
      <c r="M21" s="307"/>
      <c r="N21" s="307"/>
    </row>
    <row r="22" spans="2:16" ht="20.100000000000001" customHeight="1" x14ac:dyDescent="0.3">
      <c r="B22" s="274"/>
      <c r="C22" s="202" t="s">
        <v>12</v>
      </c>
      <c r="D22" s="203" t="s">
        <v>277</v>
      </c>
      <c r="E22" s="202"/>
      <c r="F22" s="202"/>
      <c r="G22" s="273" t="s">
        <v>14</v>
      </c>
      <c r="H22" s="273" t="s">
        <v>90</v>
      </c>
      <c r="I22" s="204" t="s">
        <v>16</v>
      </c>
      <c r="J22" s="204" t="s">
        <v>17</v>
      </c>
      <c r="K22" s="135"/>
      <c r="L22" s="23"/>
      <c r="M22" s="138"/>
      <c r="N22" s="307"/>
    </row>
    <row r="23" spans="2:16" ht="20.100000000000001" customHeight="1" x14ac:dyDescent="0.3">
      <c r="B23" s="274">
        <v>1</v>
      </c>
      <c r="C23" s="136" t="str">
        <f>IF('PIN 1'!$G$54&gt;0,+'PIN 1'!$G$7," ")</f>
        <v xml:space="preserve"> </v>
      </c>
      <c r="D23" s="630" t="str">
        <f>IF('PIN 1'!$G$54&gt;0,+'PIN 1'!$G$8," ")</f>
        <v xml:space="preserve"> </v>
      </c>
      <c r="E23" s="670"/>
      <c r="F23" s="671"/>
      <c r="G23" s="136" t="str">
        <f>IF('PIN 1'!$G$54&gt;0,+'PIN 1'!$G$10," ")</f>
        <v xml:space="preserve"> </v>
      </c>
      <c r="H23" s="136" t="str">
        <f>IF('PIN 1'!$G$54&gt;0,+'PIN 1'!$G$9," ")</f>
        <v xml:space="preserve"> </v>
      </c>
      <c r="I23" s="90" t="str">
        <f>IF('PIN 1'!$G$54&gt;0,+ROUND('PIN 1'!$G$58,2)," ")</f>
        <v xml:space="preserve"> </v>
      </c>
      <c r="J23" s="90" t="str">
        <f>IF(I23&gt;0,+H23*I23," ")</f>
        <v xml:space="preserve"> </v>
      </c>
      <c r="K23" s="135"/>
      <c r="L23" s="23"/>
      <c r="M23" s="309"/>
      <c r="N23" s="307"/>
    </row>
    <row r="24" spans="2:16" ht="20.100000000000001" customHeight="1" x14ac:dyDescent="0.3">
      <c r="B24" s="274">
        <v>2</v>
      </c>
      <c r="C24" s="136" t="str">
        <f>IF('PIN 2'!$G$52&gt;0,+'PIN 2'!$G$5," ")</f>
        <v xml:space="preserve"> </v>
      </c>
      <c r="D24" s="630" t="str">
        <f>IF('PIN 2'!$G$52&gt;0,+'PIN 2'!$G$6," ")</f>
        <v xml:space="preserve"> </v>
      </c>
      <c r="E24" s="670"/>
      <c r="F24" s="671"/>
      <c r="G24" s="136" t="str">
        <f>IF('PIN 2'!$G$52&gt;0,+'PIN 2'!$G$8," ")</f>
        <v xml:space="preserve"> </v>
      </c>
      <c r="H24" s="136" t="str">
        <f>IF('PIN 2'!$G$52&gt;0,+'PIN 2'!$G$7," ")</f>
        <v xml:space="preserve"> </v>
      </c>
      <c r="I24" s="90" t="str">
        <f>IF('PIN 2'!$G$52&gt;0,+ROUND('PIN 2'!$G$56,2)," ")</f>
        <v xml:space="preserve"> </v>
      </c>
      <c r="J24" s="90" t="str">
        <f t="shared" ref="J24:J42" si="0">IF(I24&gt;0,+H24*I24," ")</f>
        <v xml:space="preserve"> </v>
      </c>
      <c r="K24" s="137"/>
      <c r="M24" s="307"/>
      <c r="N24" s="307"/>
    </row>
    <row r="25" spans="2:16" ht="20.100000000000001" customHeight="1" x14ac:dyDescent="0.3">
      <c r="B25" s="274">
        <v>3</v>
      </c>
      <c r="C25" s="136" t="str">
        <f>IF('PIN 3'!$G$52&gt;0,+'PIN 3'!$G$5," ")</f>
        <v xml:space="preserve"> </v>
      </c>
      <c r="D25" s="630" t="str">
        <f>IF('PIN 3'!$G$52&gt;0,+'PIN 3'!$G$6," ")</f>
        <v xml:space="preserve"> </v>
      </c>
      <c r="E25" s="670"/>
      <c r="F25" s="671"/>
      <c r="G25" s="136" t="str">
        <f>IF('PIN 3'!$G$52&gt;0,+'PIN 3'!$G$8," ")</f>
        <v xml:space="preserve"> </v>
      </c>
      <c r="H25" s="136" t="str">
        <f>IF('PIN 3'!$G$52&gt;0,+'PIN 3'!$G$7," ")</f>
        <v xml:space="preserve"> </v>
      </c>
      <c r="I25" s="90" t="str">
        <f>IF('PIN 3'!$G$52&gt;0,+ROUND('PIN 3'!$G$56,2)," ")</f>
        <v xml:space="preserve"> </v>
      </c>
      <c r="J25" s="90" t="str">
        <f t="shared" si="0"/>
        <v xml:space="preserve"> </v>
      </c>
      <c r="K25" s="137"/>
      <c r="M25" s="307"/>
      <c r="N25" s="307"/>
    </row>
    <row r="26" spans="2:16" ht="20.100000000000001" customHeight="1" x14ac:dyDescent="0.3">
      <c r="B26" s="274">
        <v>4</v>
      </c>
      <c r="C26" s="136" t="str">
        <f>IF('PIN 4'!$G$52&gt;0,+'PIN 4'!$G$5," ")</f>
        <v xml:space="preserve"> </v>
      </c>
      <c r="D26" s="630" t="str">
        <f>IF('PIN 4'!$G$52&gt;0,+'PIN 4'!$G$6," ")</f>
        <v xml:space="preserve"> </v>
      </c>
      <c r="E26" s="670"/>
      <c r="F26" s="671"/>
      <c r="G26" s="136" t="str">
        <f>IF('PIN 4'!$G$52&gt;0,+'PIN 4'!$G$8," ")</f>
        <v xml:space="preserve"> </v>
      </c>
      <c r="H26" s="136" t="str">
        <f>IF('PIN 4'!$G$52&gt;0,+'PIN 4'!$G$7," ")</f>
        <v xml:space="preserve"> </v>
      </c>
      <c r="I26" s="90" t="str">
        <f>IF('PIN 4'!$G$52&gt;0,+ROUND('PIN 4'!$G$56,2)," ")</f>
        <v xml:space="preserve"> </v>
      </c>
      <c r="J26" s="90" t="str">
        <f t="shared" si="0"/>
        <v xml:space="preserve"> </v>
      </c>
      <c r="K26" s="137"/>
      <c r="M26" s="307"/>
      <c r="N26" s="307"/>
    </row>
    <row r="27" spans="2:16" ht="20.100000000000001" customHeight="1" x14ac:dyDescent="0.3">
      <c r="B27" s="274">
        <v>5</v>
      </c>
      <c r="C27" s="136" t="str">
        <f>IF('PIN 5'!$G$52&gt;0,+'PIN 5'!$G$5," ")</f>
        <v xml:space="preserve"> </v>
      </c>
      <c r="D27" s="630" t="str">
        <f>IF('PIN 5'!$G$52&gt;0,+'PIN 5'!$G$6," ")</f>
        <v xml:space="preserve"> </v>
      </c>
      <c r="E27" s="670"/>
      <c r="F27" s="671"/>
      <c r="G27" s="136" t="str">
        <f>IF('PIN 5'!$G$52&gt;0,+'PIN 5'!$G$8," ")</f>
        <v xml:space="preserve"> </v>
      </c>
      <c r="H27" s="136" t="str">
        <f>IF('PIN 5'!$G$52&gt;0,+'PIN 5'!$G$7," ")</f>
        <v xml:space="preserve"> </v>
      </c>
      <c r="I27" s="90" t="str">
        <f>IF('PIN 5'!$G$52&gt;0,+ROUND('PIN 5'!$G$56,2)," ")</f>
        <v xml:space="preserve"> </v>
      </c>
      <c r="J27" s="90" t="str">
        <f t="shared" si="0"/>
        <v xml:space="preserve"> </v>
      </c>
      <c r="K27" s="137"/>
    </row>
    <row r="28" spans="2:16" ht="20.100000000000001" customHeight="1" x14ac:dyDescent="0.3">
      <c r="B28" s="274">
        <v>6</v>
      </c>
      <c r="C28" s="136" t="str">
        <f>IF('PIN 6'!$G$52&gt;0,+'PIN 6'!$G$5," ")</f>
        <v xml:space="preserve"> </v>
      </c>
      <c r="D28" s="630" t="str">
        <f>IF('PIN 6'!$G$52&gt;0,+'PIN 6'!$G$6," ")</f>
        <v xml:space="preserve"> </v>
      </c>
      <c r="E28" s="670"/>
      <c r="F28" s="671"/>
      <c r="G28" s="136" t="str">
        <f>IF('PIN 6'!$G$52&gt;0,+'PIN 6'!$G$8," ")</f>
        <v xml:space="preserve"> </v>
      </c>
      <c r="H28" s="136" t="str">
        <f>IF('PIN 6'!$G$52&gt;0,+'PIN 6'!$G$7," ")</f>
        <v xml:space="preserve"> </v>
      </c>
      <c r="I28" s="90" t="str">
        <f>IF('PIN 6'!$G$52&gt;0,+ROUND('PIN 6'!$G$56,2)," ")</f>
        <v xml:space="preserve"> </v>
      </c>
      <c r="J28" s="90" t="str">
        <f t="shared" si="0"/>
        <v xml:space="preserve"> </v>
      </c>
      <c r="K28" s="137"/>
      <c r="P28" s="190"/>
    </row>
    <row r="29" spans="2:16" ht="20.100000000000001" customHeight="1" x14ac:dyDescent="0.3">
      <c r="B29" s="274">
        <v>7</v>
      </c>
      <c r="C29" s="136" t="str">
        <f>IF('PIN 7'!$G$52&gt;0,+'PIN 7'!$G$5," ")</f>
        <v xml:space="preserve"> </v>
      </c>
      <c r="D29" s="630" t="str">
        <f>IF('PIN 7'!$G$52&gt;0,+'PIN 7'!$G$6," ")</f>
        <v xml:space="preserve"> </v>
      </c>
      <c r="E29" s="670"/>
      <c r="F29" s="671"/>
      <c r="G29" s="136" t="str">
        <f>IF('PIN 7'!$G$52&gt;0,+'PIN 7'!$G$8," ")</f>
        <v xml:space="preserve"> </v>
      </c>
      <c r="H29" s="136" t="str">
        <f>IF('PIN 7'!$G$52&gt;0,+'PIN 7'!$G$7," ")</f>
        <v xml:space="preserve"> </v>
      </c>
      <c r="I29" s="90" t="str">
        <f>IF('PIN 7'!$G$52&gt;0,+ROUND('PIN 7'!$G$56,2)," ")</f>
        <v xml:space="preserve"> </v>
      </c>
      <c r="J29" s="90" t="str">
        <f t="shared" si="0"/>
        <v xml:space="preserve"> </v>
      </c>
      <c r="K29" s="137"/>
      <c r="P29" s="190"/>
    </row>
    <row r="30" spans="2:16" ht="20.100000000000001" customHeight="1" x14ac:dyDescent="0.3">
      <c r="B30" s="274">
        <v>8</v>
      </c>
      <c r="C30" s="136" t="str">
        <f>IF('PIN 8'!$G$52&gt;0,+'PIN 8'!$G$5," ")</f>
        <v xml:space="preserve"> </v>
      </c>
      <c r="D30" s="630" t="str">
        <f>IF('PIN 8'!$G$52&gt;0,+'PIN 8'!$G$6," ")</f>
        <v xml:space="preserve"> </v>
      </c>
      <c r="E30" s="670"/>
      <c r="F30" s="671"/>
      <c r="G30" s="136" t="str">
        <f>IF('PIN 8'!$G$52&gt;0,+'PIN 8'!$G$8," ")</f>
        <v xml:space="preserve"> </v>
      </c>
      <c r="H30" s="136" t="str">
        <f>IF('PIN 8'!$G$52&gt;0,+'PIN 8'!$G$7," ")</f>
        <v xml:space="preserve"> </v>
      </c>
      <c r="I30" s="90" t="str">
        <f>IF('PIN 8'!$G$52&gt;0,+ROUND('PIN 8'!$G$56,2)," ")</f>
        <v xml:space="preserve"> </v>
      </c>
      <c r="J30" s="90" t="str">
        <f t="shared" si="0"/>
        <v xml:space="preserve"> </v>
      </c>
      <c r="K30" s="137"/>
      <c r="P30" s="191"/>
    </row>
    <row r="31" spans="2:16" ht="20.100000000000001" customHeight="1" x14ac:dyDescent="0.3">
      <c r="B31" s="274">
        <v>9</v>
      </c>
      <c r="C31" s="136" t="str">
        <f>IF('PIN 9'!$G$52&gt;0,+'PIN 9'!$G$5," ")</f>
        <v xml:space="preserve"> </v>
      </c>
      <c r="D31" s="630" t="str">
        <f>IF('PIN 9'!$G$52&gt;0,+'PIN 9'!$G$6," ")</f>
        <v xml:space="preserve"> </v>
      </c>
      <c r="E31" s="670"/>
      <c r="F31" s="671"/>
      <c r="G31" s="136" t="str">
        <f>IF('PIN 9'!$G$52&gt;0,+'PIN 9'!$G$8," ")</f>
        <v xml:space="preserve"> </v>
      </c>
      <c r="H31" s="136" t="str">
        <f>IF('PIN 9'!$G$52&gt;0,+'PIN 9'!$G$7," ")</f>
        <v xml:space="preserve"> </v>
      </c>
      <c r="I31" s="90" t="str">
        <f>IF('PIN 9'!$G$52&gt;0,+ROUND('PIN 9'!$G$56,2)," ")</f>
        <v xml:space="preserve"> </v>
      </c>
      <c r="J31" s="90" t="str">
        <f t="shared" si="0"/>
        <v xml:space="preserve"> </v>
      </c>
      <c r="K31" s="137"/>
      <c r="P31" s="190"/>
    </row>
    <row r="32" spans="2:16" ht="20.100000000000001" customHeight="1" x14ac:dyDescent="0.3">
      <c r="B32" s="274">
        <v>10</v>
      </c>
      <c r="C32" s="136" t="str">
        <f>IF('PIN 10'!$G$52&gt;0,+'PIN 10'!$G$5," ")</f>
        <v xml:space="preserve"> </v>
      </c>
      <c r="D32" s="630" t="str">
        <f>IF('PIN 10'!$G$52&gt;0,+'PIN 10'!$G$6," ")</f>
        <v xml:space="preserve"> </v>
      </c>
      <c r="E32" s="670"/>
      <c r="F32" s="671"/>
      <c r="G32" s="136" t="str">
        <f>IF('PIN 10'!$G$52&gt;0,+'PIN 10'!$G$8," ")</f>
        <v xml:space="preserve"> </v>
      </c>
      <c r="H32" s="136" t="str">
        <f>IF('PIN 10'!$G$52&gt;0,+'PIN 10'!$G$7," ")</f>
        <v xml:space="preserve"> </v>
      </c>
      <c r="I32" s="90" t="str">
        <f>IF('PIN 10'!$G$52&gt;0,+ROUND('PIN 10'!$G$56,2)," ")</f>
        <v xml:space="preserve"> </v>
      </c>
      <c r="J32" s="90" t="str">
        <f t="shared" si="0"/>
        <v xml:space="preserve"> </v>
      </c>
      <c r="K32" s="137"/>
      <c r="P32" s="191"/>
    </row>
    <row r="33" spans="2:18" ht="20.100000000000001" customHeight="1" x14ac:dyDescent="0.3">
      <c r="B33" s="274">
        <v>11</v>
      </c>
      <c r="C33" s="136" t="str">
        <f>IF('PIN 11'!$G$52&gt;0,+'PIN 11'!$G$5," ")</f>
        <v xml:space="preserve"> </v>
      </c>
      <c r="D33" s="630" t="str">
        <f>IF('PIN 11'!$G$52&gt;0,+'PIN 11'!$G$6," ")</f>
        <v xml:space="preserve"> </v>
      </c>
      <c r="E33" s="670"/>
      <c r="F33" s="671"/>
      <c r="G33" s="136" t="str">
        <f>IF('PIN 11'!$G$52&gt;0,+'PIN 11'!$G$8," ")</f>
        <v xml:space="preserve"> </v>
      </c>
      <c r="H33" s="136" t="str">
        <f>IF('PIN 11'!$G$52&gt;0,+'PIN 11'!$G$7," ")</f>
        <v xml:space="preserve"> </v>
      </c>
      <c r="I33" s="90" t="str">
        <f>IF('PIN 11'!$G$52&gt;0,+ROUND('PIN 11'!$G$56,2)," ")</f>
        <v xml:space="preserve"> </v>
      </c>
      <c r="J33" s="90" t="str">
        <f t="shared" si="0"/>
        <v xml:space="preserve"> </v>
      </c>
      <c r="K33" s="137"/>
      <c r="P33" s="191"/>
    </row>
    <row r="34" spans="2:18" ht="20.100000000000001" customHeight="1" x14ac:dyDescent="0.3">
      <c r="B34" s="274">
        <v>12</v>
      </c>
      <c r="C34" s="136" t="str">
        <f>IF('PIN 12'!$G$52&gt;0,+'PIN 12'!$G$5," ")</f>
        <v xml:space="preserve"> </v>
      </c>
      <c r="D34" s="630" t="str">
        <f>IF('PIN 12'!$G$52&gt;0,+'PIN 12'!$G$6," ")</f>
        <v xml:space="preserve"> </v>
      </c>
      <c r="E34" s="670"/>
      <c r="F34" s="671"/>
      <c r="G34" s="136" t="str">
        <f>IF('PIN 12'!$G$52&gt;0,+'PIN 12'!$G$8," ")</f>
        <v xml:space="preserve"> </v>
      </c>
      <c r="H34" s="136" t="str">
        <f>IF('PIN 12'!$G$52&gt;0,+'PIN 12'!$G$7," ")</f>
        <v xml:space="preserve"> </v>
      </c>
      <c r="I34" s="90" t="str">
        <f>IF('PIN 12'!$G$52&gt;0,+ROUND('PIN 12'!$G$56,2)," ")</f>
        <v xml:space="preserve"> </v>
      </c>
      <c r="J34" s="90" t="str">
        <f t="shared" si="0"/>
        <v xml:space="preserve"> </v>
      </c>
      <c r="K34" s="137"/>
      <c r="P34" s="192"/>
      <c r="Q34" s="36"/>
      <c r="R34" s="35"/>
    </row>
    <row r="35" spans="2:18" ht="20.100000000000001" customHeight="1" x14ac:dyDescent="0.3">
      <c r="B35" s="274">
        <v>13</v>
      </c>
      <c r="C35" s="136" t="str">
        <f>IF('PIN 13'!$G$52&gt;0,+'PIN 13'!$G$5," ")</f>
        <v xml:space="preserve"> </v>
      </c>
      <c r="D35" s="630" t="str">
        <f>IF('PIN 13'!$G$52&gt;0,+'PIN 13'!$G$6," ")</f>
        <v xml:space="preserve"> </v>
      </c>
      <c r="E35" s="670"/>
      <c r="F35" s="671"/>
      <c r="G35" s="136" t="str">
        <f>IF('PIN 13'!$G$52&gt;0,+'PIN 13'!$G$8," ")</f>
        <v xml:space="preserve"> </v>
      </c>
      <c r="H35" s="136" t="str">
        <f>IF('PIN 13'!$G$52&gt;0,+'PIN 13'!$G$7," ")</f>
        <v xml:space="preserve"> </v>
      </c>
      <c r="I35" s="90" t="str">
        <f>IF('PIN 13'!$G$52&gt;0,+ROUND('PIN 13'!$G$56,2)," ")</f>
        <v xml:space="preserve"> </v>
      </c>
      <c r="J35" s="90" t="str">
        <f t="shared" si="0"/>
        <v xml:space="preserve"> </v>
      </c>
      <c r="K35" s="137"/>
      <c r="P35" s="193"/>
      <c r="Q35" s="36"/>
      <c r="R35" s="35"/>
    </row>
    <row r="36" spans="2:18" ht="20.100000000000001" customHeight="1" x14ac:dyDescent="0.3">
      <c r="B36" s="274">
        <v>14</v>
      </c>
      <c r="C36" s="136" t="str">
        <f>IF('PIN 14'!$G$52&gt;0,+'PIN 14'!$G$5," ")</f>
        <v xml:space="preserve"> </v>
      </c>
      <c r="D36" s="630" t="str">
        <f>IF('PIN 14'!$G$52&gt;0,+'PIN 14'!$G$6," ")</f>
        <v xml:space="preserve"> </v>
      </c>
      <c r="E36" s="670"/>
      <c r="F36" s="671"/>
      <c r="G36" s="136" t="str">
        <f>IF('PIN 14'!$G$52&gt;0,+'PIN 14'!$G$8," ")</f>
        <v xml:space="preserve"> </v>
      </c>
      <c r="H36" s="136" t="str">
        <f>IF('PIN 14'!$G$52&gt;0,+'PIN 14'!$G$7," ")</f>
        <v xml:space="preserve"> </v>
      </c>
      <c r="I36" s="90" t="str">
        <f>IF('PIN 14'!$G$52&gt;0,+ROUND('PIN 14'!$G$56,2)," ")</f>
        <v xml:space="preserve"> </v>
      </c>
      <c r="J36" s="90" t="str">
        <f t="shared" si="0"/>
        <v xml:space="preserve"> </v>
      </c>
      <c r="K36" s="137"/>
      <c r="Q36" s="36"/>
      <c r="R36" s="35"/>
    </row>
    <row r="37" spans="2:18" ht="20.100000000000001" customHeight="1" x14ac:dyDescent="0.3">
      <c r="B37" s="274">
        <v>15</v>
      </c>
      <c r="C37" s="136" t="str">
        <f>IF('PIN 15'!$G$52&gt;0,+'PIN 15'!$G$5," ")</f>
        <v xml:space="preserve"> </v>
      </c>
      <c r="D37" s="630" t="str">
        <f>IF('PIN 15'!$G$52&gt;0,+'PIN 15'!$G$6," ")</f>
        <v xml:space="preserve"> </v>
      </c>
      <c r="E37" s="670"/>
      <c r="F37" s="671"/>
      <c r="G37" s="136" t="str">
        <f>IF('PIN 15'!$G$52&gt;0,+'PIN 15'!$G$8," ")</f>
        <v xml:space="preserve"> </v>
      </c>
      <c r="H37" s="136" t="str">
        <f>IF('PIN 15'!$G$52&gt;0,+'PIN 15'!$G$7," ")</f>
        <v xml:space="preserve"> </v>
      </c>
      <c r="I37" s="90" t="str">
        <f>IF('PIN 15'!$G$52&gt;0,+ROUND('PIN 15'!$G$56,2)," ")</f>
        <v xml:space="preserve"> </v>
      </c>
      <c r="J37" s="90" t="str">
        <f t="shared" si="0"/>
        <v xml:space="preserve"> </v>
      </c>
      <c r="K37" s="137"/>
      <c r="Q37" s="36"/>
      <c r="R37" s="35"/>
    </row>
    <row r="38" spans="2:18" ht="20.100000000000001" customHeight="1" x14ac:dyDescent="0.3">
      <c r="B38" s="274">
        <v>16</v>
      </c>
      <c r="C38" s="136" t="str">
        <f>IF('PIN 16'!$G$52&gt;0,+'PIN 16'!$G$5," ")</f>
        <v xml:space="preserve"> </v>
      </c>
      <c r="D38" s="630" t="str">
        <f>IF('PIN 16'!$G$52&gt;0,+'PIN 16'!$G$6," ")</f>
        <v xml:space="preserve"> </v>
      </c>
      <c r="E38" s="670"/>
      <c r="F38" s="671"/>
      <c r="G38" s="136" t="str">
        <f>IF('PIN 16'!$G$52&gt;0,+'PIN 16'!$G$8," ")</f>
        <v xml:space="preserve"> </v>
      </c>
      <c r="H38" s="136" t="str">
        <f>IF('PIN 16'!$G$52&gt;0,+'PIN 16'!$G$7," ")</f>
        <v xml:space="preserve"> </v>
      </c>
      <c r="I38" s="90" t="str">
        <f>IF('PIN 16'!$G$52&gt;0,+ROUND('PIN 16'!$G$56,2)," ")</f>
        <v xml:space="preserve"> </v>
      </c>
      <c r="J38" s="90" t="str">
        <f t="shared" si="0"/>
        <v xml:space="preserve"> </v>
      </c>
      <c r="K38" s="137"/>
      <c r="Q38" s="36"/>
      <c r="R38" s="35"/>
    </row>
    <row r="39" spans="2:18" ht="20.100000000000001" customHeight="1" x14ac:dyDescent="0.3">
      <c r="B39" s="274">
        <v>17</v>
      </c>
      <c r="C39" s="136" t="str">
        <f>IF('PIN 17'!$G$52&gt;0,+'PIN 17'!$G$5," ")</f>
        <v xml:space="preserve"> </v>
      </c>
      <c r="D39" s="630" t="str">
        <f>IF('PIN 17'!$G$52&gt;0,+'PIN 17'!$G$6," ")</f>
        <v xml:space="preserve"> </v>
      </c>
      <c r="E39" s="670"/>
      <c r="F39" s="671"/>
      <c r="G39" s="136" t="str">
        <f>IF('PIN 17'!$G$52&gt;0,+'PIN 17'!$G$8," ")</f>
        <v xml:space="preserve"> </v>
      </c>
      <c r="H39" s="136" t="str">
        <f>IF('PIN 17'!$G$52&gt;0,+'PIN 17'!$G$7," ")</f>
        <v xml:space="preserve"> </v>
      </c>
      <c r="I39" s="90" t="str">
        <f>IF('PIN 17'!$G$52&gt;0,+ROUND('PIN 17'!$G$56,2)," ")</f>
        <v xml:space="preserve"> </v>
      </c>
      <c r="J39" s="90" t="str">
        <f t="shared" si="0"/>
        <v xml:space="preserve"> </v>
      </c>
      <c r="K39" s="137"/>
      <c r="Q39" s="36"/>
      <c r="R39" s="35"/>
    </row>
    <row r="40" spans="2:18" ht="20.100000000000001" customHeight="1" x14ac:dyDescent="0.3">
      <c r="B40" s="274">
        <v>18</v>
      </c>
      <c r="C40" s="136" t="str">
        <f>IF('PIN 18'!$G$52&gt;0,+'PIN 18'!$G$5," ")</f>
        <v xml:space="preserve"> </v>
      </c>
      <c r="D40" s="630" t="str">
        <f>IF('PIN 18'!$G$52&gt;0,+'PIN 18'!$G$6," ")</f>
        <v xml:space="preserve"> </v>
      </c>
      <c r="E40" s="670"/>
      <c r="F40" s="671"/>
      <c r="G40" s="136" t="str">
        <f>IF('PIN 18'!$G$52&gt;0,+'PIN 18'!$G$8," ")</f>
        <v xml:space="preserve"> </v>
      </c>
      <c r="H40" s="136" t="str">
        <f>IF('PIN 18'!$G$52&gt;0,+'PIN 18'!$G$7," ")</f>
        <v xml:space="preserve"> </v>
      </c>
      <c r="I40" s="90" t="str">
        <f>IF('PIN 18'!$G$52&gt;0,+ROUND('PIN 18'!$G$56,2)," ")</f>
        <v xml:space="preserve"> </v>
      </c>
      <c r="J40" s="90" t="str">
        <f t="shared" si="0"/>
        <v xml:space="preserve"> </v>
      </c>
      <c r="K40" s="137"/>
      <c r="Q40" s="36"/>
      <c r="R40" s="35"/>
    </row>
    <row r="41" spans="2:18" ht="20.100000000000001" customHeight="1" x14ac:dyDescent="0.3">
      <c r="B41" s="274">
        <v>19</v>
      </c>
      <c r="C41" s="136" t="str">
        <f>IF('PIN 19'!$G$52&gt;0,+'PIN 19'!$G$5," ")</f>
        <v xml:space="preserve"> </v>
      </c>
      <c r="D41" s="630" t="str">
        <f>IF('PIN 19'!$G$52&gt;0,+'PIN 19'!$G$6," ")</f>
        <v xml:space="preserve"> </v>
      </c>
      <c r="E41" s="670"/>
      <c r="F41" s="671"/>
      <c r="G41" s="136" t="str">
        <f>IF('PIN 19'!$G$52&gt;0,+'PIN 19'!$G$8," ")</f>
        <v xml:space="preserve"> </v>
      </c>
      <c r="H41" s="136" t="str">
        <f>IF('PIN 19'!$G$52&gt;0,+'PIN 19'!$G$7," ")</f>
        <v xml:space="preserve"> </v>
      </c>
      <c r="I41" s="90" t="str">
        <f>IF('PIN 19'!$G$52&gt;0,+ROUND('PIN 19'!$G$56,2)," ")</f>
        <v xml:space="preserve"> </v>
      </c>
      <c r="J41" s="90" t="str">
        <f t="shared" si="0"/>
        <v xml:space="preserve"> </v>
      </c>
      <c r="K41" s="137"/>
      <c r="Q41" s="36"/>
      <c r="R41" s="35"/>
    </row>
    <row r="42" spans="2:18" ht="20.100000000000001" customHeight="1" x14ac:dyDescent="0.3">
      <c r="B42" s="274">
        <v>20</v>
      </c>
      <c r="C42" s="136" t="str">
        <f>IF('PIN 20'!$G$52&gt;0,+'PIN 20'!$G$5," ")</f>
        <v xml:space="preserve"> </v>
      </c>
      <c r="D42" s="630" t="str">
        <f>IF('PIN 20'!$G$52&gt;0,+'PIN 20'!$G$6," ")</f>
        <v xml:space="preserve"> </v>
      </c>
      <c r="E42" s="670"/>
      <c r="F42" s="671"/>
      <c r="G42" s="136" t="str">
        <f>IF('PIN 20'!$G$52&gt;0,+'PIN 20'!$G$8," ")</f>
        <v xml:space="preserve"> </v>
      </c>
      <c r="H42" s="136" t="str">
        <f>IF('PIN 20'!$G$52&gt;0,+'PIN 20'!$G$7," ")</f>
        <v xml:space="preserve"> </v>
      </c>
      <c r="I42" s="90" t="str">
        <f>IF('PIN 20'!$G$52&gt;0,+ROUND('PIN 20'!$G$56,2)," ")</f>
        <v xml:space="preserve"> </v>
      </c>
      <c r="J42" s="90" t="str">
        <f t="shared" si="0"/>
        <v xml:space="preserve"> </v>
      </c>
      <c r="K42" s="137"/>
      <c r="Q42" s="36"/>
      <c r="R42" s="35"/>
    </row>
    <row r="43" spans="2:18" ht="20.100000000000001" customHeight="1" x14ac:dyDescent="0.3">
      <c r="B43" s="274"/>
      <c r="C43" s="138"/>
      <c r="D43" s="197"/>
      <c r="E43" s="138"/>
      <c r="F43" s="138"/>
      <c r="G43" s="138"/>
      <c r="H43" s="138"/>
      <c r="I43" s="205" t="s">
        <v>18</v>
      </c>
      <c r="J43" s="98">
        <f>SUM(J23:J42)</f>
        <v>0</v>
      </c>
      <c r="K43" s="137"/>
      <c r="Q43" s="36"/>
      <c r="R43" s="35"/>
    </row>
    <row r="44" spans="2:18" ht="20.100000000000001" customHeight="1" x14ac:dyDescent="0.3">
      <c r="B44" s="274"/>
      <c r="C44" s="139" t="s">
        <v>65</v>
      </c>
      <c r="D44" s="675"/>
      <c r="E44" s="676"/>
      <c r="F44" s="676"/>
      <c r="G44" s="676"/>
      <c r="H44" s="676"/>
      <c r="I44" s="676"/>
      <c r="J44" s="676"/>
      <c r="K44" s="139"/>
      <c r="M44" s="679" t="s">
        <v>229</v>
      </c>
      <c r="N44" s="679"/>
      <c r="O44" s="679"/>
      <c r="P44" s="679"/>
      <c r="Q44" s="36"/>
      <c r="R44" s="35"/>
    </row>
    <row r="45" spans="2:18" ht="20.100000000000001" customHeight="1" x14ac:dyDescent="0.3">
      <c r="C45" s="667" t="s">
        <v>230</v>
      </c>
      <c r="D45" s="668"/>
      <c r="E45" s="668"/>
      <c r="F45" s="668"/>
      <c r="G45" s="668"/>
      <c r="H45" s="668"/>
      <c r="I45" s="668"/>
      <c r="J45" s="668"/>
      <c r="K45" s="140"/>
      <c r="M45" s="679"/>
      <c r="N45" s="679"/>
      <c r="O45" s="679"/>
      <c r="P45" s="679"/>
      <c r="Q45" s="36"/>
      <c r="R45" s="35"/>
    </row>
    <row r="46" spans="2:18" ht="20.100000000000001" customHeight="1" x14ac:dyDescent="0.3">
      <c r="C46" s="669"/>
      <c r="D46" s="669"/>
      <c r="E46" s="669"/>
      <c r="F46" s="669"/>
      <c r="G46" s="669"/>
      <c r="H46" s="669"/>
      <c r="I46" s="669"/>
      <c r="J46" s="669"/>
      <c r="K46" s="140"/>
      <c r="M46" s="679"/>
      <c r="N46" s="679"/>
      <c r="O46" s="679"/>
      <c r="P46" s="679"/>
      <c r="Q46" s="36"/>
      <c r="R46" s="35"/>
    </row>
    <row r="47" spans="2:18" ht="20.100000000000001" customHeight="1" x14ac:dyDescent="0.3">
      <c r="C47" s="669"/>
      <c r="D47" s="669"/>
      <c r="E47" s="669"/>
      <c r="F47" s="669"/>
      <c r="G47" s="669"/>
      <c r="H47" s="669"/>
      <c r="I47" s="669"/>
      <c r="J47" s="669"/>
      <c r="K47" s="140"/>
      <c r="Q47" s="36"/>
      <c r="R47" s="35"/>
    </row>
    <row r="48" spans="2:18" ht="20.100000000000001" customHeight="1" x14ac:dyDescent="0.3">
      <c r="C48" s="669"/>
      <c r="D48" s="669"/>
      <c r="E48" s="669"/>
      <c r="F48" s="669"/>
      <c r="G48" s="669"/>
      <c r="H48" s="669"/>
      <c r="I48" s="669"/>
      <c r="J48" s="669"/>
      <c r="K48" s="140"/>
      <c r="Q48" s="36"/>
      <c r="R48" s="35"/>
    </row>
    <row r="49" spans="1:22" ht="20.100000000000001" customHeight="1" x14ac:dyDescent="0.3">
      <c r="C49" s="669"/>
      <c r="D49" s="669"/>
      <c r="E49" s="669"/>
      <c r="F49" s="669"/>
      <c r="G49" s="669"/>
      <c r="H49" s="669"/>
      <c r="I49" s="669"/>
      <c r="J49" s="669"/>
      <c r="K49" s="140"/>
      <c r="Q49" s="36"/>
      <c r="R49" s="35"/>
    </row>
    <row r="50" spans="1:22" ht="20.100000000000001" customHeight="1" x14ac:dyDescent="0.3">
      <c r="C50" s="669"/>
      <c r="D50" s="669"/>
      <c r="E50" s="669"/>
      <c r="F50" s="669"/>
      <c r="G50" s="669"/>
      <c r="H50" s="669"/>
      <c r="I50" s="669"/>
      <c r="J50" s="669"/>
      <c r="K50" s="140"/>
      <c r="Q50" s="36"/>
      <c r="R50" s="35"/>
    </row>
    <row r="51" spans="1:22" ht="20.100000000000001" customHeight="1" x14ac:dyDescent="0.3">
      <c r="K51" s="140"/>
      <c r="Q51" s="36"/>
      <c r="R51" s="35"/>
    </row>
    <row r="52" spans="1:22" ht="20.100000000000001" customHeight="1" x14ac:dyDescent="0.3">
      <c r="Q52" s="36"/>
      <c r="R52" s="35"/>
    </row>
    <row r="53" spans="1:22" ht="20.100000000000001" customHeight="1" x14ac:dyDescent="0.3">
      <c r="C53" s="141"/>
      <c r="D53" s="142"/>
      <c r="E53" s="141"/>
      <c r="F53" s="143"/>
      <c r="H53" s="141"/>
      <c r="I53" s="147"/>
      <c r="J53" s="58"/>
      <c r="L53" s="151"/>
      <c r="Q53" s="36"/>
      <c r="R53" s="35"/>
    </row>
    <row r="54" spans="1:22" ht="20.100000000000001" customHeight="1" x14ac:dyDescent="0.3">
      <c r="C54" s="635" t="s">
        <v>224</v>
      </c>
      <c r="D54" s="636"/>
      <c r="E54" s="636"/>
      <c r="H54" s="634" t="s">
        <v>223</v>
      </c>
      <c r="I54" s="634"/>
      <c r="J54" s="634"/>
      <c r="Q54" s="36"/>
      <c r="R54" s="35"/>
    </row>
    <row r="55" spans="1:22" ht="20.100000000000001" customHeight="1" x14ac:dyDescent="0.3">
      <c r="B55" s="194"/>
      <c r="C55" s="195">
        <f ca="1">NOW()</f>
        <v>43600.393459837964</v>
      </c>
      <c r="D55" s="196">
        <f ca="1">NOW()</f>
        <v>43600.393459837964</v>
      </c>
      <c r="E55" s="627"/>
      <c r="F55" s="627"/>
      <c r="G55" s="627"/>
      <c r="H55" s="627"/>
      <c r="I55" s="627"/>
      <c r="J55" s="627"/>
      <c r="K55" s="43"/>
      <c r="L55" s="44"/>
      <c r="M55" s="628" t="s">
        <v>276</v>
      </c>
      <c r="N55" s="629"/>
      <c r="O55" s="629"/>
      <c r="P55" s="629"/>
      <c r="Q55" s="629"/>
      <c r="R55" s="629"/>
      <c r="S55" s="629"/>
      <c r="T55" s="629"/>
      <c r="U55" s="629"/>
      <c r="V55" s="629"/>
    </row>
    <row r="56" spans="1:22" ht="20.100000000000001" customHeight="1" x14ac:dyDescent="0.3">
      <c r="A56" s="154">
        <v>2</v>
      </c>
      <c r="B56" s="198"/>
      <c r="C56" s="138"/>
      <c r="D56" s="197"/>
      <c r="E56" s="627"/>
      <c r="F56" s="627"/>
      <c r="G56" s="627"/>
      <c r="H56" s="627"/>
      <c r="I56" s="627"/>
      <c r="J56" s="627"/>
      <c r="K56" s="43"/>
      <c r="L56" s="45"/>
      <c r="M56" s="629"/>
      <c r="N56" s="629"/>
      <c r="O56" s="629"/>
      <c r="P56" s="629"/>
      <c r="Q56" s="629"/>
      <c r="R56" s="629"/>
      <c r="S56" s="629"/>
      <c r="T56" s="629"/>
      <c r="U56" s="629"/>
      <c r="V56" s="629"/>
    </row>
    <row r="57" spans="1:22" ht="18.75" x14ac:dyDescent="0.3">
      <c r="B57" s="198"/>
      <c r="C57" s="138"/>
      <c r="D57" s="197"/>
      <c r="E57" s="627"/>
      <c r="F57" s="627"/>
      <c r="G57" s="627"/>
      <c r="H57" s="627"/>
      <c r="I57" s="627"/>
      <c r="J57" s="627"/>
      <c r="K57" s="43"/>
      <c r="L57" s="44"/>
      <c r="M57" s="629"/>
      <c r="N57" s="629"/>
      <c r="O57" s="629"/>
      <c r="P57" s="629"/>
      <c r="Q57" s="629"/>
      <c r="R57" s="629"/>
      <c r="S57" s="629"/>
      <c r="T57" s="629"/>
      <c r="U57" s="629"/>
      <c r="V57" s="629"/>
    </row>
    <row r="58" spans="1:22" ht="18.75" x14ac:dyDescent="0.3">
      <c r="B58" s="633" t="s">
        <v>86</v>
      </c>
      <c r="C58" s="633"/>
      <c r="D58" s="633"/>
      <c r="E58" s="633"/>
      <c r="F58" s="633"/>
      <c r="G58" s="633"/>
      <c r="H58" s="633"/>
      <c r="I58" s="633"/>
      <c r="J58" s="633"/>
    </row>
    <row r="59" spans="1:22" ht="20.100000000000001" customHeight="1" x14ac:dyDescent="0.3">
      <c r="B59" s="633"/>
      <c r="C59" s="633"/>
      <c r="D59" s="633"/>
      <c r="E59" s="633"/>
      <c r="F59" s="633"/>
      <c r="G59" s="633"/>
      <c r="H59" s="633"/>
      <c r="I59" s="633"/>
      <c r="J59" s="633"/>
      <c r="L59" s="23"/>
    </row>
    <row r="60" spans="1:22" ht="20.100000000000001" customHeight="1" x14ac:dyDescent="0.35">
      <c r="B60" s="640" t="str">
        <f>'CONTACT INFO'!$C$7</f>
        <v>COMPANY NAME</v>
      </c>
      <c r="C60" s="626"/>
      <c r="D60" s="626"/>
      <c r="E60" s="626"/>
      <c r="F60" s="626"/>
      <c r="G60" s="626"/>
      <c r="H60" s="626"/>
      <c r="I60" s="626"/>
      <c r="J60" s="626"/>
      <c r="L60" s="23"/>
    </row>
    <row r="61" spans="1:22" ht="20.100000000000001" customHeight="1" x14ac:dyDescent="0.3">
      <c r="B61" s="625" t="str">
        <f>'CONTACT INFO'!$C$8</f>
        <v>ADDRESS</v>
      </c>
      <c r="C61" s="626"/>
      <c r="D61" s="626"/>
      <c r="E61" s="626"/>
      <c r="F61" s="626"/>
      <c r="G61" s="626"/>
      <c r="H61" s="626"/>
      <c r="I61" s="626"/>
      <c r="J61" s="626"/>
      <c r="L61" s="23"/>
    </row>
    <row r="62" spans="1:22" ht="20.100000000000001" customHeight="1" x14ac:dyDescent="0.3">
      <c r="B62" s="625" t="str">
        <f>'CONTACT INFO'!$C$9</f>
        <v>CITY, STATE, ZIP</v>
      </c>
      <c r="C62" s="626"/>
      <c r="D62" s="626"/>
      <c r="E62" s="626"/>
      <c r="F62" s="626"/>
      <c r="G62" s="626"/>
      <c r="H62" s="626"/>
      <c r="I62" s="626"/>
      <c r="J62" s="626"/>
      <c r="L62" s="23"/>
    </row>
    <row r="63" spans="1:22" ht="20.100000000000001" customHeight="1" x14ac:dyDescent="0.3">
      <c r="B63" s="625" t="str">
        <f>"ATTN: "&amp;'CONTACT INFO'!$C$5</f>
        <v>ATTN: CONTACT NAME</v>
      </c>
      <c r="C63" s="648"/>
      <c r="D63" s="648"/>
      <c r="E63" s="648"/>
      <c r="F63" s="648"/>
      <c r="G63" s="648"/>
      <c r="H63" s="648"/>
      <c r="I63" s="648"/>
      <c r="J63" s="648"/>
      <c r="L63" s="23"/>
    </row>
    <row r="64" spans="1:22" ht="20.100000000000001" customHeight="1" x14ac:dyDescent="0.3">
      <c r="B64" s="637" t="str">
        <f>'CONTACT INFO'!$B$10</f>
        <v>PHONE NUMBER:</v>
      </c>
      <c r="C64" s="637"/>
      <c r="D64" s="637"/>
      <c r="E64" s="637"/>
      <c r="F64" s="637"/>
      <c r="G64" s="638">
        <f>'CONTACT INFO'!$C$10</f>
        <v>1111111111</v>
      </c>
      <c r="H64" s="638"/>
      <c r="I64" s="638"/>
      <c r="J64" s="638"/>
      <c r="L64" s="23"/>
    </row>
    <row r="65" spans="2:18" ht="20.100000000000001" customHeight="1" x14ac:dyDescent="0.3">
      <c r="B65" s="304"/>
      <c r="C65" s="305"/>
      <c r="D65" s="305"/>
      <c r="E65" s="305"/>
      <c r="F65" s="308" t="str">
        <f>'CONTACT INFO'!$B$11</f>
        <v>FAX NUMBER:</v>
      </c>
      <c r="G65" s="639">
        <f>'CONTACT INFO'!$C$11</f>
        <v>1111111111</v>
      </c>
      <c r="H65" s="639"/>
      <c r="I65" s="639"/>
      <c r="J65" s="639"/>
      <c r="L65" s="23"/>
    </row>
    <row r="66" spans="2:18" ht="20.100000000000001" customHeight="1" x14ac:dyDescent="0.3">
      <c r="B66" s="625" t="str">
        <f>'CONTACT INFO'!$C$12</f>
        <v>E-MAIL ADDRESS</v>
      </c>
      <c r="C66" s="626"/>
      <c r="D66" s="626"/>
      <c r="E66" s="626"/>
      <c r="F66" s="626"/>
      <c r="G66" s="626"/>
      <c r="H66" s="626"/>
      <c r="I66" s="626"/>
      <c r="J66" s="626"/>
      <c r="L66" s="23"/>
    </row>
    <row r="67" spans="2:18" ht="20.100000000000001" customHeight="1" x14ac:dyDescent="0.3">
      <c r="E67" s="127"/>
      <c r="F67" s="128"/>
      <c r="G67" s="22"/>
      <c r="K67" s="144"/>
      <c r="Q67" s="36"/>
      <c r="R67" s="35"/>
    </row>
    <row r="68" spans="2:18" ht="20.100000000000001" customHeight="1" x14ac:dyDescent="0.35">
      <c r="B68" s="129"/>
      <c r="C68" s="138" t="s">
        <v>1</v>
      </c>
      <c r="D68" s="657">
        <f>'PRIME CONTRACTORS'!D5</f>
        <v>0</v>
      </c>
      <c r="E68" s="665"/>
      <c r="F68" s="665"/>
      <c r="G68" s="665"/>
      <c r="K68" s="144"/>
      <c r="L68" s="152"/>
      <c r="Q68" s="36"/>
      <c r="R68" s="35"/>
    </row>
    <row r="69" spans="2:18" ht="20.100000000000001" customHeight="1" x14ac:dyDescent="0.3">
      <c r="C69" s="138" t="s">
        <v>2</v>
      </c>
      <c r="D69" s="659">
        <f>'PRIME CONTRACTORS'!H5</f>
        <v>0</v>
      </c>
      <c r="E69" s="666"/>
      <c r="F69" s="666"/>
      <c r="G69" s="666"/>
      <c r="K69" s="144"/>
      <c r="L69" s="152"/>
      <c r="Q69" s="36"/>
      <c r="R69" s="35"/>
    </row>
    <row r="70" spans="2:18" ht="20.100000000000001" customHeight="1" x14ac:dyDescent="0.3">
      <c r="C70" s="138" t="s">
        <v>3</v>
      </c>
      <c r="D70" s="672">
        <f>'PRIME CONTRACTORS'!J5</f>
        <v>0</v>
      </c>
      <c r="E70" s="673"/>
      <c r="F70" s="130" t="s">
        <v>4</v>
      </c>
      <c r="G70" s="312">
        <f>'PRIME CONTRACTORS'!K5</f>
        <v>0</v>
      </c>
      <c r="K70" s="144"/>
      <c r="L70" s="152"/>
      <c r="Q70" s="36"/>
      <c r="R70" s="35"/>
    </row>
    <row r="71" spans="2:18" ht="20.100000000000001" customHeight="1" x14ac:dyDescent="0.3">
      <c r="C71" s="123" t="s">
        <v>225</v>
      </c>
      <c r="D71" s="651" t="str">
        <f>'PIN 1'!$D$6</f>
        <v>LETTING DATE</v>
      </c>
      <c r="E71" s="652"/>
      <c r="F71" s="652"/>
      <c r="G71" s="132"/>
      <c r="K71" s="144"/>
      <c r="L71" s="152"/>
      <c r="Q71" s="36"/>
      <c r="R71" s="35"/>
    </row>
    <row r="72" spans="2:18" ht="20.100000000000001" customHeight="1" x14ac:dyDescent="0.3">
      <c r="C72" s="123" t="s">
        <v>226</v>
      </c>
      <c r="D72" s="131" t="str">
        <f>'PIN 1'!$D$7</f>
        <v>ITEM NUMBER</v>
      </c>
      <c r="E72" s="126" t="s">
        <v>228</v>
      </c>
      <c r="F72" s="131" t="str">
        <f>'PIN 1'!$D$8</f>
        <v>COUNTY</v>
      </c>
      <c r="G72" s="133" t="s">
        <v>227</v>
      </c>
      <c r="H72" s="156" t="str">
        <f>'PIN 1'!$G$6</f>
        <v>CONTRACT NUMBER</v>
      </c>
      <c r="K72" s="144"/>
      <c r="L72" s="152"/>
      <c r="Q72" s="36"/>
      <c r="R72" s="35"/>
    </row>
    <row r="73" spans="2:18" ht="20.100000000000001" customHeight="1" x14ac:dyDescent="0.3">
      <c r="K73" s="144"/>
      <c r="L73" s="152"/>
      <c r="Q73" s="36"/>
      <c r="R73" s="35"/>
    </row>
    <row r="74" spans="2:18" ht="20.100000000000001" customHeight="1" x14ac:dyDescent="0.3">
      <c r="C74" s="125" t="s">
        <v>9</v>
      </c>
      <c r="D74" s="134"/>
      <c r="E74" s="125"/>
      <c r="F74" s="125"/>
      <c r="G74" s="135"/>
      <c r="H74" s="135"/>
      <c r="I74" s="97" t="s">
        <v>10</v>
      </c>
      <c r="J74" s="97" t="s">
        <v>11</v>
      </c>
      <c r="K74" s="144"/>
      <c r="L74" s="152"/>
      <c r="Q74" s="36"/>
      <c r="R74" s="35"/>
    </row>
    <row r="75" spans="2:18" ht="20.100000000000001" customHeight="1" x14ac:dyDescent="0.3">
      <c r="C75" s="125" t="s">
        <v>12</v>
      </c>
      <c r="D75" s="134" t="s">
        <v>13</v>
      </c>
      <c r="E75" s="125"/>
      <c r="F75" s="125"/>
      <c r="G75" s="135" t="s">
        <v>14</v>
      </c>
      <c r="H75" s="135" t="s">
        <v>90</v>
      </c>
      <c r="I75" s="97" t="s">
        <v>16</v>
      </c>
      <c r="J75" s="97" t="s">
        <v>17</v>
      </c>
      <c r="K75" s="144"/>
      <c r="L75" s="152"/>
      <c r="Q75" s="36"/>
      <c r="R75" s="35"/>
    </row>
    <row r="76" spans="2:18" ht="20.100000000000001" customHeight="1" x14ac:dyDescent="0.3">
      <c r="B76" s="126">
        <v>1</v>
      </c>
      <c r="C76" s="136" t="str">
        <f>IF('PIN 1'!$G$54&gt;0,+'PIN 1'!$G$7," ")</f>
        <v xml:space="preserve"> </v>
      </c>
      <c r="D76" s="630" t="str">
        <f>IF('PIN 1'!$G$54&gt;0,+'PIN 1'!$G$8," ")</f>
        <v xml:space="preserve"> </v>
      </c>
      <c r="E76" s="631"/>
      <c r="F76" s="632"/>
      <c r="G76" s="136" t="str">
        <f>IF('PIN 1'!$G$54&gt;0,+'PIN 1'!$G$10," ")</f>
        <v xml:space="preserve"> </v>
      </c>
      <c r="H76" s="136" t="str">
        <f>IF('PIN 1'!$G$54&gt;0,+'PIN 1'!$G$9," ")</f>
        <v xml:space="preserve"> </v>
      </c>
      <c r="I76" s="90" t="str">
        <f>IF('PIN 1'!$G$54&gt;0,+ROUND('PIN 1'!$G$58,2)," ")</f>
        <v xml:space="preserve"> </v>
      </c>
      <c r="J76" s="90" t="str">
        <f t="shared" ref="J76:J95" si="1">IF(I76&gt;0,+H76*I76," ")</f>
        <v xml:space="preserve"> </v>
      </c>
      <c r="K76" s="144"/>
      <c r="L76" s="152"/>
      <c r="Q76" s="36"/>
      <c r="R76" s="35"/>
    </row>
    <row r="77" spans="2:18" ht="20.100000000000001" customHeight="1" x14ac:dyDescent="0.3">
      <c r="B77" s="126">
        <v>2</v>
      </c>
      <c r="C77" s="136" t="str">
        <f>IF('PIN 2'!$G$52&gt;0,+'PIN 2'!$G$5," ")</f>
        <v xml:space="preserve"> </v>
      </c>
      <c r="D77" s="630" t="str">
        <f>IF('PIN 2'!$G$52&gt;0,+'PIN 2'!$G$6," ")</f>
        <v xml:space="preserve"> </v>
      </c>
      <c r="E77" s="631"/>
      <c r="F77" s="632"/>
      <c r="G77" s="136" t="str">
        <f>IF('PIN 2'!$G$52&gt;0,+'PIN 2'!$G$8," ")</f>
        <v xml:space="preserve"> </v>
      </c>
      <c r="H77" s="136" t="str">
        <f>IF('PIN 2'!$G$52&gt;0,+'PIN 2'!$G$7," ")</f>
        <v xml:space="preserve"> </v>
      </c>
      <c r="I77" s="90" t="str">
        <f>IF('PIN 2'!$G$52&gt;0,+ROUND('PIN 2'!$G$56,2)," ")</f>
        <v xml:space="preserve"> </v>
      </c>
      <c r="J77" s="90" t="str">
        <f t="shared" si="1"/>
        <v xml:space="preserve"> </v>
      </c>
      <c r="K77" s="144"/>
      <c r="L77" s="152"/>
      <c r="Q77" s="36"/>
      <c r="R77" s="35"/>
    </row>
    <row r="78" spans="2:18" ht="20.100000000000001" customHeight="1" x14ac:dyDescent="0.3">
      <c r="B78" s="126">
        <v>3</v>
      </c>
      <c r="C78" s="136" t="str">
        <f>IF('PIN 3'!$G$52&gt;0,+'PIN 3'!$G$5," ")</f>
        <v xml:space="preserve"> </v>
      </c>
      <c r="D78" s="630" t="str">
        <f>IF('PIN 3'!$G$52&gt;0,+'PIN 3'!$G$6," ")</f>
        <v xml:space="preserve"> </v>
      </c>
      <c r="E78" s="631"/>
      <c r="F78" s="632"/>
      <c r="G78" s="136" t="str">
        <f>IF('PIN 3'!$G$52&gt;0,+'PIN 3'!$G$8," ")</f>
        <v xml:space="preserve"> </v>
      </c>
      <c r="H78" s="136" t="str">
        <f>IF('PIN 3'!$G$52&gt;0,+'PIN 3'!$G$7," ")</f>
        <v xml:space="preserve"> </v>
      </c>
      <c r="I78" s="90" t="str">
        <f>IF('PIN 3'!$G$52&gt;0,+ROUND('PIN 3'!$G$56,2)," ")</f>
        <v xml:space="preserve"> </v>
      </c>
      <c r="J78" s="90" t="str">
        <f t="shared" si="1"/>
        <v xml:space="preserve"> </v>
      </c>
      <c r="K78" s="144"/>
      <c r="L78" s="152"/>
      <c r="Q78" s="36"/>
      <c r="R78" s="35"/>
    </row>
    <row r="79" spans="2:18" ht="20.100000000000001" customHeight="1" x14ac:dyDescent="0.3">
      <c r="B79" s="126">
        <v>4</v>
      </c>
      <c r="C79" s="136" t="str">
        <f>IF('PIN 4'!$G$52&gt;0,+'PIN 4'!$G$5," ")</f>
        <v xml:space="preserve"> </v>
      </c>
      <c r="D79" s="630" t="str">
        <f>IF('PIN 4'!$G$52&gt;0,+'PIN 4'!$G$6," ")</f>
        <v xml:space="preserve"> </v>
      </c>
      <c r="E79" s="631"/>
      <c r="F79" s="632"/>
      <c r="G79" s="136" t="str">
        <f>IF('PIN 4'!$G$52&gt;0,+'PIN 4'!$G$8," ")</f>
        <v xml:space="preserve"> </v>
      </c>
      <c r="H79" s="136" t="str">
        <f>IF('PIN 4'!$G$52&gt;0,+'PIN 4'!$G$7," ")</f>
        <v xml:space="preserve"> </v>
      </c>
      <c r="I79" s="90" t="str">
        <f>IF('PIN 4'!$G$52&gt;0,+ROUND('PIN 4'!$G$56,2)," ")</f>
        <v xml:space="preserve"> </v>
      </c>
      <c r="J79" s="90" t="str">
        <f t="shared" si="1"/>
        <v xml:space="preserve"> </v>
      </c>
      <c r="K79" s="144"/>
      <c r="L79" s="152"/>
      <c r="Q79" s="36"/>
      <c r="R79" s="35"/>
    </row>
    <row r="80" spans="2:18" ht="20.100000000000001" customHeight="1" x14ac:dyDescent="0.3">
      <c r="B80" s="126">
        <v>5</v>
      </c>
      <c r="C80" s="136" t="str">
        <f>IF('PIN 5'!$G$52&gt;0,+'PIN 5'!$G$5," ")</f>
        <v xml:space="preserve"> </v>
      </c>
      <c r="D80" s="630" t="str">
        <f>IF('PIN 5'!$G$52&gt;0,+'PIN 5'!$G$6," ")</f>
        <v xml:space="preserve"> </v>
      </c>
      <c r="E80" s="631"/>
      <c r="F80" s="632"/>
      <c r="G80" s="136" t="str">
        <f>IF('PIN 5'!$G$52&gt;0,+'PIN 5'!$G$8," ")</f>
        <v xml:space="preserve"> </v>
      </c>
      <c r="H80" s="136" t="str">
        <f>IF('PIN 5'!$G$52&gt;0,+'PIN 5'!$G$7," ")</f>
        <v xml:space="preserve"> </v>
      </c>
      <c r="I80" s="90" t="str">
        <f>IF('PIN 5'!$G$52&gt;0,+ROUND('PIN 5'!$G$56,2)," ")</f>
        <v xml:space="preserve"> </v>
      </c>
      <c r="J80" s="90" t="str">
        <f t="shared" si="1"/>
        <v xml:space="preserve"> </v>
      </c>
      <c r="K80" s="144"/>
      <c r="L80" s="152"/>
      <c r="Q80" s="36"/>
      <c r="R80" s="35"/>
    </row>
    <row r="81" spans="2:18" ht="20.100000000000001" customHeight="1" x14ac:dyDescent="0.3">
      <c r="B81" s="126">
        <v>6</v>
      </c>
      <c r="C81" s="136" t="str">
        <f>IF('PIN 6'!$G$52&gt;0,+'PIN 6'!$G$5," ")</f>
        <v xml:space="preserve"> </v>
      </c>
      <c r="D81" s="630" t="str">
        <f>IF('PIN 6'!$G$52&gt;0,+'PIN 6'!$G$6," ")</f>
        <v xml:space="preserve"> </v>
      </c>
      <c r="E81" s="631"/>
      <c r="F81" s="632"/>
      <c r="G81" s="136" t="str">
        <f>IF('PIN 6'!$G$52&gt;0,+'PIN 6'!$G$8," ")</f>
        <v xml:space="preserve"> </v>
      </c>
      <c r="H81" s="136" t="str">
        <f>IF('PIN 6'!$G$52&gt;0,+'PIN 6'!$G$7," ")</f>
        <v xml:space="preserve"> </v>
      </c>
      <c r="I81" s="90" t="str">
        <f>IF('PIN 6'!$G$52&gt;0,+ROUND('PIN 6'!$G$56,2)," ")</f>
        <v xml:space="preserve"> </v>
      </c>
      <c r="J81" s="90" t="str">
        <f t="shared" si="1"/>
        <v xml:space="preserve"> </v>
      </c>
      <c r="K81" s="144"/>
      <c r="L81" s="152"/>
      <c r="Q81" s="36"/>
      <c r="R81" s="35"/>
    </row>
    <row r="82" spans="2:18" ht="20.100000000000001" customHeight="1" x14ac:dyDescent="0.3">
      <c r="B82" s="126">
        <v>7</v>
      </c>
      <c r="C82" s="136" t="str">
        <f>IF('PIN 7'!$G$52&gt;0,+'PIN 7'!$G$5," ")</f>
        <v xml:space="preserve"> </v>
      </c>
      <c r="D82" s="630" t="str">
        <f>IF('PIN 7'!$G$52&gt;0,+'PIN 7'!$G$6," ")</f>
        <v xml:space="preserve"> </v>
      </c>
      <c r="E82" s="631"/>
      <c r="F82" s="632"/>
      <c r="G82" s="136" t="str">
        <f>IF('PIN 7'!$G$52&gt;0,+'PIN 7'!$G$8," ")</f>
        <v xml:space="preserve"> </v>
      </c>
      <c r="H82" s="136" t="str">
        <f>IF('PIN 7'!$G$52&gt;0,+'PIN 7'!$G$7," ")</f>
        <v xml:space="preserve"> </v>
      </c>
      <c r="I82" s="90" t="str">
        <f>IF('PIN 7'!$G$52&gt;0,+ROUND('PIN 7'!$G$56,2)," ")</f>
        <v xml:space="preserve"> </v>
      </c>
      <c r="J82" s="90" t="str">
        <f t="shared" si="1"/>
        <v xml:space="preserve"> </v>
      </c>
      <c r="K82" s="144"/>
      <c r="L82" s="152"/>
      <c r="Q82" s="36"/>
      <c r="R82" s="35"/>
    </row>
    <row r="83" spans="2:18" ht="20.100000000000001" customHeight="1" x14ac:dyDescent="0.3">
      <c r="B83" s="126">
        <v>8</v>
      </c>
      <c r="C83" s="136" t="str">
        <f>IF('PIN 8'!$G$52&gt;0,+'PIN 8'!$G$5," ")</f>
        <v xml:space="preserve"> </v>
      </c>
      <c r="D83" s="630" t="str">
        <f>IF('PIN 8'!$G$52&gt;0,+'PIN 8'!$G$6," ")</f>
        <v xml:space="preserve"> </v>
      </c>
      <c r="E83" s="631"/>
      <c r="F83" s="632"/>
      <c r="G83" s="136" t="str">
        <f>IF('PIN 8'!$G$52&gt;0,+'PIN 8'!$G$8," ")</f>
        <v xml:space="preserve"> </v>
      </c>
      <c r="H83" s="136" t="str">
        <f>IF('PIN 8'!$G$52&gt;0,+'PIN 8'!$G$7," ")</f>
        <v xml:space="preserve"> </v>
      </c>
      <c r="I83" s="90" t="str">
        <f>IF('PIN 8'!$G$52&gt;0,+ROUND('PIN 8'!$G$56,2)," ")</f>
        <v xml:space="preserve"> </v>
      </c>
      <c r="J83" s="90" t="str">
        <f t="shared" si="1"/>
        <v xml:space="preserve"> </v>
      </c>
      <c r="K83" s="144"/>
      <c r="L83" s="152"/>
      <c r="M83" s="35"/>
      <c r="N83" s="35"/>
      <c r="O83" s="36"/>
      <c r="P83" s="36"/>
      <c r="Q83" s="36"/>
      <c r="R83" s="35"/>
    </row>
    <row r="84" spans="2:18" ht="20.100000000000001" customHeight="1" x14ac:dyDescent="0.3">
      <c r="B84" s="126">
        <v>9</v>
      </c>
      <c r="C84" s="136" t="str">
        <f>IF('PIN 9'!$G$52&gt;0,+'PIN 9'!$G$5," ")</f>
        <v xml:space="preserve"> </v>
      </c>
      <c r="D84" s="630" t="str">
        <f>IF('PIN 9'!$G$52&gt;0,+'PIN 9'!$G$6," ")</f>
        <v xml:space="preserve"> </v>
      </c>
      <c r="E84" s="631"/>
      <c r="F84" s="632"/>
      <c r="G84" s="136" t="str">
        <f>IF('PIN 9'!$G$52&gt;0,+'PIN 9'!$G$8," ")</f>
        <v xml:space="preserve"> </v>
      </c>
      <c r="H84" s="136" t="str">
        <f>IF('PIN 9'!$G$52&gt;0,+'PIN 9'!$G$7," ")</f>
        <v xml:space="preserve"> </v>
      </c>
      <c r="I84" s="90" t="str">
        <f>IF('PIN 9'!$G$52&gt;0,+ROUND('PIN 9'!$G$56,2)," ")</f>
        <v xml:space="preserve"> </v>
      </c>
      <c r="J84" s="90" t="str">
        <f t="shared" si="1"/>
        <v xml:space="preserve"> </v>
      </c>
      <c r="K84" s="144"/>
      <c r="L84" s="152"/>
      <c r="M84" s="35"/>
      <c r="N84" s="35"/>
      <c r="O84" s="36"/>
      <c r="P84" s="36"/>
      <c r="Q84" s="36"/>
      <c r="R84" s="35"/>
    </row>
    <row r="85" spans="2:18" ht="20.100000000000001" customHeight="1" x14ac:dyDescent="0.3">
      <c r="B85" s="126">
        <v>10</v>
      </c>
      <c r="C85" s="136" t="str">
        <f>IF('PIN 10'!$G$52&gt;0,+'PIN 10'!$G$5," ")</f>
        <v xml:space="preserve"> </v>
      </c>
      <c r="D85" s="630" t="str">
        <f>IF('PIN 10'!$G$52&gt;0,+'PIN 10'!$G$6," ")</f>
        <v xml:space="preserve"> </v>
      </c>
      <c r="E85" s="631"/>
      <c r="F85" s="632"/>
      <c r="G85" s="136" t="str">
        <f>IF('PIN 10'!$G$52&gt;0,+'PIN 10'!$G$8," ")</f>
        <v xml:space="preserve"> </v>
      </c>
      <c r="H85" s="136" t="str">
        <f>IF('PIN 10'!$G$52&gt;0,+'PIN 10'!$G$7," ")</f>
        <v xml:space="preserve"> </v>
      </c>
      <c r="I85" s="90" t="str">
        <f>IF('PIN 10'!$G$52&gt;0,+ROUND('PIN 10'!$G$56,2)," ")</f>
        <v xml:space="preserve"> </v>
      </c>
      <c r="J85" s="90" t="str">
        <f t="shared" si="1"/>
        <v xml:space="preserve"> </v>
      </c>
      <c r="K85" s="144"/>
      <c r="L85" s="152"/>
      <c r="M85" s="35"/>
      <c r="N85" s="35"/>
      <c r="O85" s="36"/>
      <c r="P85" s="36"/>
      <c r="Q85" s="36"/>
      <c r="R85" s="35"/>
    </row>
    <row r="86" spans="2:18" ht="20.100000000000001" customHeight="1" x14ac:dyDescent="0.3">
      <c r="B86" s="126">
        <v>11</v>
      </c>
      <c r="C86" s="136" t="str">
        <f>IF('PIN 11'!$G$52&gt;0,+'PIN 11'!$G$5," ")</f>
        <v xml:space="preserve"> </v>
      </c>
      <c r="D86" s="630" t="str">
        <f>IF('PIN 11'!$G$52&gt;0,+'PIN 11'!$G$6," ")</f>
        <v xml:space="preserve"> </v>
      </c>
      <c r="E86" s="631"/>
      <c r="F86" s="632"/>
      <c r="G86" s="136" t="str">
        <f>IF('PIN 11'!$G$52&gt;0,+'PIN 11'!$G$8," ")</f>
        <v xml:space="preserve"> </v>
      </c>
      <c r="H86" s="136" t="str">
        <f>IF('PIN 11'!$G$52&gt;0,+'PIN 11'!$G$7," ")</f>
        <v xml:space="preserve"> </v>
      </c>
      <c r="I86" s="90" t="str">
        <f>IF('PIN 11'!$G$52&gt;0,+ROUND('PIN 11'!$G$56,2)," ")</f>
        <v xml:space="preserve"> </v>
      </c>
      <c r="J86" s="90" t="str">
        <f t="shared" si="1"/>
        <v xml:space="preserve"> </v>
      </c>
      <c r="K86" s="144"/>
      <c r="L86" s="152"/>
      <c r="M86" s="35"/>
      <c r="N86" s="35"/>
      <c r="O86" s="36"/>
      <c r="P86" s="36"/>
      <c r="Q86" s="36"/>
      <c r="R86" s="35"/>
    </row>
    <row r="87" spans="2:18" ht="20.100000000000001" customHeight="1" x14ac:dyDescent="0.3">
      <c r="B87" s="126">
        <v>12</v>
      </c>
      <c r="C87" s="136" t="str">
        <f>IF('PIN 12'!$G$52&gt;0,+'PIN 12'!$G$5," ")</f>
        <v xml:space="preserve"> </v>
      </c>
      <c r="D87" s="630" t="str">
        <f>IF('PIN 12'!$G$52&gt;0,+'PIN 12'!$G$6," ")</f>
        <v xml:space="preserve"> </v>
      </c>
      <c r="E87" s="631"/>
      <c r="F87" s="632"/>
      <c r="G87" s="136" t="str">
        <f>IF('PIN 12'!$G$52&gt;0,+'PIN 12'!$G$8," ")</f>
        <v xml:space="preserve"> </v>
      </c>
      <c r="H87" s="136" t="str">
        <f>IF('PIN 12'!$G$52&gt;0,+'PIN 12'!$G$7," ")</f>
        <v xml:space="preserve"> </v>
      </c>
      <c r="I87" s="90" t="str">
        <f>IF('PIN 12'!$G$52&gt;0,+ROUND('PIN 12'!$G$56,2)," ")</f>
        <v xml:space="preserve"> </v>
      </c>
      <c r="J87" s="90" t="str">
        <f t="shared" si="1"/>
        <v xml:space="preserve"> </v>
      </c>
      <c r="K87" s="144"/>
      <c r="L87" s="152"/>
      <c r="M87" s="35"/>
      <c r="N87" s="35"/>
      <c r="O87" s="36"/>
      <c r="P87" s="36"/>
      <c r="Q87" s="36"/>
      <c r="R87" s="35"/>
    </row>
    <row r="88" spans="2:18" ht="20.100000000000001" customHeight="1" x14ac:dyDescent="0.3">
      <c r="B88" s="126">
        <v>13</v>
      </c>
      <c r="C88" s="136" t="str">
        <f>IF('PIN 13'!$G$52&gt;0,+'PIN 13'!$G$5," ")</f>
        <v xml:space="preserve"> </v>
      </c>
      <c r="D88" s="630" t="str">
        <f>IF('PIN 13'!$G$52&gt;0,+'PIN 13'!$G$6," ")</f>
        <v xml:space="preserve"> </v>
      </c>
      <c r="E88" s="631"/>
      <c r="F88" s="632"/>
      <c r="G88" s="136" t="str">
        <f>IF('PIN 13'!$G$52&gt;0,+'PIN 13'!$G$8," ")</f>
        <v xml:space="preserve"> </v>
      </c>
      <c r="H88" s="136" t="str">
        <f>IF('PIN 13'!$G$52&gt;0,+'PIN 13'!$G$7," ")</f>
        <v xml:space="preserve"> </v>
      </c>
      <c r="I88" s="90" t="str">
        <f>IF('PIN 13'!$G$52&gt;0,+ROUND('PIN 13'!$G$56,2)," ")</f>
        <v xml:space="preserve"> </v>
      </c>
      <c r="J88" s="90" t="str">
        <f t="shared" si="1"/>
        <v xml:space="preserve"> </v>
      </c>
      <c r="K88" s="144"/>
      <c r="L88" s="152"/>
      <c r="M88" s="35"/>
      <c r="N88" s="35"/>
      <c r="O88" s="36"/>
      <c r="P88" s="36"/>
      <c r="Q88" s="36"/>
      <c r="R88" s="35"/>
    </row>
    <row r="89" spans="2:18" ht="20.100000000000001" customHeight="1" x14ac:dyDescent="0.3">
      <c r="B89" s="126">
        <v>14</v>
      </c>
      <c r="C89" s="136" t="str">
        <f>IF('PIN 14'!$G$52&gt;0,+'PIN 14'!$G$5," ")</f>
        <v xml:space="preserve"> </v>
      </c>
      <c r="D89" s="630" t="str">
        <f>IF('PIN 14'!$G$52&gt;0,+'PIN 14'!$G$6," ")</f>
        <v xml:space="preserve"> </v>
      </c>
      <c r="E89" s="631"/>
      <c r="F89" s="632"/>
      <c r="G89" s="136" t="str">
        <f>IF('PIN 14'!$G$52&gt;0,+'PIN 14'!$G$8," ")</f>
        <v xml:space="preserve"> </v>
      </c>
      <c r="H89" s="136" t="str">
        <f>IF('PIN 14'!$G$52&gt;0,+'PIN 14'!$G$7," ")</f>
        <v xml:space="preserve"> </v>
      </c>
      <c r="I89" s="90" t="str">
        <f>IF('PIN 14'!$G$52&gt;0,+ROUND('PIN 14'!$G$56,2)," ")</f>
        <v xml:space="preserve"> </v>
      </c>
      <c r="J89" s="90" t="str">
        <f t="shared" si="1"/>
        <v xml:space="preserve"> </v>
      </c>
      <c r="K89" s="144"/>
      <c r="L89" s="152"/>
      <c r="M89" s="35"/>
      <c r="N89" s="35"/>
      <c r="O89" s="36"/>
      <c r="P89" s="36"/>
      <c r="Q89" s="36"/>
      <c r="R89" s="35"/>
    </row>
    <row r="90" spans="2:18" ht="20.100000000000001" customHeight="1" x14ac:dyDescent="0.3">
      <c r="B90" s="126">
        <v>15</v>
      </c>
      <c r="C90" s="136" t="str">
        <f>IF('PIN 15'!$G$52&gt;0,+'PIN 15'!$G$5," ")</f>
        <v xml:space="preserve"> </v>
      </c>
      <c r="D90" s="630" t="str">
        <f>IF('PIN 15'!$G$52&gt;0,+'PIN 15'!$G$6," ")</f>
        <v xml:space="preserve"> </v>
      </c>
      <c r="E90" s="631"/>
      <c r="F90" s="632"/>
      <c r="G90" s="136" t="str">
        <f>IF('PIN 15'!$G$52&gt;0,+'PIN 15'!$G$8," ")</f>
        <v xml:space="preserve"> </v>
      </c>
      <c r="H90" s="136" t="str">
        <f>IF('PIN 15'!$G$52&gt;0,+'PIN 15'!$G$7," ")</f>
        <v xml:space="preserve"> </v>
      </c>
      <c r="I90" s="90" t="str">
        <f>IF('PIN 15'!$G$52&gt;0,+ROUND('PIN 15'!$G$56,2)," ")</f>
        <v xml:space="preserve"> </v>
      </c>
      <c r="J90" s="90" t="str">
        <f t="shared" si="1"/>
        <v xml:space="preserve"> </v>
      </c>
      <c r="K90" s="144"/>
      <c r="L90" s="152"/>
      <c r="O90" s="37"/>
      <c r="P90" s="37"/>
      <c r="Q90" s="24"/>
    </row>
    <row r="91" spans="2:18" ht="20.100000000000001" customHeight="1" x14ac:dyDescent="0.3">
      <c r="B91" s="126">
        <v>16</v>
      </c>
      <c r="C91" s="136" t="str">
        <f>IF('PIN 16'!$G$52&gt;0,+'PIN 16'!$G$5," ")</f>
        <v xml:space="preserve"> </v>
      </c>
      <c r="D91" s="630" t="str">
        <f>IF('PIN 16'!$G$52&gt;0,+'PIN 16'!$G$6," ")</f>
        <v xml:space="preserve"> </v>
      </c>
      <c r="E91" s="631"/>
      <c r="F91" s="632"/>
      <c r="G91" s="136" t="str">
        <f>IF('PIN 16'!$G$52&gt;0,+'PIN 16'!$G$8," ")</f>
        <v xml:space="preserve"> </v>
      </c>
      <c r="H91" s="136" t="str">
        <f>IF('PIN 16'!$G$52&gt;0,+'PIN 16'!$G$7," ")</f>
        <v xml:space="preserve"> </v>
      </c>
      <c r="I91" s="90" t="str">
        <f>IF('PIN 16'!$G$52&gt;0,+ROUND('PIN 16'!$G$56,2)," ")</f>
        <v xml:space="preserve"> </v>
      </c>
      <c r="J91" s="90" t="str">
        <f t="shared" si="1"/>
        <v xml:space="preserve"> </v>
      </c>
      <c r="K91" s="144"/>
      <c r="L91" s="152"/>
      <c r="O91" s="37"/>
      <c r="P91" s="37"/>
      <c r="Q91" s="24"/>
    </row>
    <row r="92" spans="2:18" ht="20.100000000000001" customHeight="1" x14ac:dyDescent="0.3">
      <c r="B92" s="126">
        <v>17</v>
      </c>
      <c r="C92" s="136" t="str">
        <f>IF('PIN 17'!$G$52&gt;0,+'PIN 17'!$G$5," ")</f>
        <v xml:space="preserve"> </v>
      </c>
      <c r="D92" s="630" t="str">
        <f>IF('PIN 17'!$G$52&gt;0,+'PIN 17'!$G$6," ")</f>
        <v xml:space="preserve"> </v>
      </c>
      <c r="E92" s="631"/>
      <c r="F92" s="632"/>
      <c r="G92" s="136" t="str">
        <f>IF('PIN 17'!$G$52&gt;0,+'PIN 17'!$G$8," ")</f>
        <v xml:space="preserve"> </v>
      </c>
      <c r="H92" s="136" t="str">
        <f>IF('PIN 17'!$G$52&gt;0,+'PIN 17'!$G$7," ")</f>
        <v xml:space="preserve"> </v>
      </c>
      <c r="I92" s="90" t="str">
        <f>IF('PIN 17'!$G$52&gt;0,+ROUND('PIN 17'!$G$56,2)," ")</f>
        <v xml:space="preserve"> </v>
      </c>
      <c r="J92" s="90" t="str">
        <f t="shared" si="1"/>
        <v xml:space="preserve"> </v>
      </c>
      <c r="K92" s="144"/>
      <c r="L92" s="152"/>
      <c r="O92" s="37"/>
      <c r="P92" s="37"/>
      <c r="Q92" s="24"/>
    </row>
    <row r="93" spans="2:18" ht="20.100000000000001" customHeight="1" x14ac:dyDescent="0.3">
      <c r="B93" s="126">
        <v>18</v>
      </c>
      <c r="C93" s="136" t="str">
        <f>IF('PIN 18'!$G$52&gt;0,+'PIN 18'!$G$5," ")</f>
        <v xml:space="preserve"> </v>
      </c>
      <c r="D93" s="630" t="str">
        <f>IF('PIN 18'!$G$52&gt;0,+'PIN 18'!$G$6," ")</f>
        <v xml:space="preserve"> </v>
      </c>
      <c r="E93" s="631"/>
      <c r="F93" s="632"/>
      <c r="G93" s="136" t="str">
        <f>IF('PIN 18'!$G$52&gt;0,+'PIN 18'!$G$8," ")</f>
        <v xml:space="preserve"> </v>
      </c>
      <c r="H93" s="136" t="str">
        <f>IF('PIN 18'!$G$52&gt;0,+'PIN 18'!$G$7," ")</f>
        <v xml:space="preserve"> </v>
      </c>
      <c r="I93" s="90" t="str">
        <f>IF('PIN 18'!$G$52&gt;0,+ROUND('PIN 18'!$G$56,2)," ")</f>
        <v xml:space="preserve"> </v>
      </c>
      <c r="J93" s="90" t="str">
        <f t="shared" si="1"/>
        <v xml:space="preserve"> </v>
      </c>
      <c r="K93" s="144"/>
      <c r="L93" s="152"/>
      <c r="O93" s="37"/>
      <c r="P93" s="37"/>
      <c r="Q93" s="24"/>
    </row>
    <row r="94" spans="2:18" ht="20.100000000000001" customHeight="1" x14ac:dyDescent="0.3">
      <c r="B94" s="126">
        <v>19</v>
      </c>
      <c r="C94" s="136" t="str">
        <f>IF('PIN 19'!$G$52&gt;0,+'PIN 19'!$G$5," ")</f>
        <v xml:space="preserve"> </v>
      </c>
      <c r="D94" s="630" t="str">
        <f>IF('PIN 19'!$G$52&gt;0,+'PIN 19'!$G$6," ")</f>
        <v xml:space="preserve"> </v>
      </c>
      <c r="E94" s="631"/>
      <c r="F94" s="632"/>
      <c r="G94" s="136" t="str">
        <f>IF('PIN 19'!$G$52&gt;0,+'PIN 19'!$G$8," ")</f>
        <v xml:space="preserve"> </v>
      </c>
      <c r="H94" s="136" t="str">
        <f>IF('PIN 19'!$G$52&gt;0,+'PIN 19'!$G$7," ")</f>
        <v xml:space="preserve"> </v>
      </c>
      <c r="I94" s="90" t="str">
        <f>IF('PIN 19'!$G$52&gt;0,+ROUND('PIN 19'!$G$56,2)," ")</f>
        <v xml:space="preserve"> </v>
      </c>
      <c r="J94" s="90" t="str">
        <f t="shared" si="1"/>
        <v xml:space="preserve"> </v>
      </c>
      <c r="K94" s="144"/>
      <c r="L94" s="152"/>
      <c r="O94" s="37"/>
      <c r="P94" s="37"/>
      <c r="Q94" s="24"/>
    </row>
    <row r="95" spans="2:18" ht="20.100000000000001" customHeight="1" x14ac:dyDescent="0.3">
      <c r="B95" s="126">
        <v>20</v>
      </c>
      <c r="C95" s="136" t="str">
        <f>IF('PIN 20'!$G$52&gt;0,+'PIN 20'!$G$5," ")</f>
        <v xml:space="preserve"> </v>
      </c>
      <c r="D95" s="630" t="str">
        <f>IF('PIN 20'!$G$52&gt;0,+'PIN 20'!$G$6," ")</f>
        <v xml:space="preserve"> </v>
      </c>
      <c r="E95" s="631"/>
      <c r="F95" s="632"/>
      <c r="G95" s="136" t="str">
        <f>IF('PIN 20'!$G$52&gt;0,+'PIN 20'!$G$8," ")</f>
        <v xml:space="preserve"> </v>
      </c>
      <c r="H95" s="136" t="str">
        <f>IF('PIN 20'!$G$52&gt;0,+'PIN 20'!$G$7," ")</f>
        <v xml:space="preserve"> </v>
      </c>
      <c r="I95" s="90" t="str">
        <f>IF('PIN 20'!$G$52&gt;0,+ROUND('PIN 20'!$G$56,2)," ")</f>
        <v xml:space="preserve"> </v>
      </c>
      <c r="J95" s="90" t="str">
        <f t="shared" si="1"/>
        <v xml:space="preserve"> </v>
      </c>
      <c r="K95" s="144"/>
      <c r="L95" s="152"/>
      <c r="O95" s="37"/>
      <c r="P95" s="37"/>
      <c r="Q95" s="24"/>
    </row>
    <row r="96" spans="2:18" ht="20.100000000000001" customHeight="1" x14ac:dyDescent="0.3">
      <c r="H96" s="138"/>
      <c r="I96" s="146" t="s">
        <v>18</v>
      </c>
      <c r="J96" s="98">
        <f>SUM(J76:J95)</f>
        <v>0</v>
      </c>
      <c r="K96" s="144"/>
      <c r="L96" s="152"/>
      <c r="O96" s="37"/>
      <c r="P96" s="37"/>
    </row>
    <row r="97" spans="1:22" ht="20.100000000000001" customHeight="1" x14ac:dyDescent="0.3">
      <c r="C97" s="125" t="s">
        <v>65</v>
      </c>
      <c r="D97" s="646"/>
      <c r="E97" s="647"/>
      <c r="F97" s="647"/>
      <c r="G97" s="647"/>
      <c r="H97" s="647"/>
      <c r="I97" s="647"/>
      <c r="J97" s="647"/>
      <c r="K97" s="144"/>
      <c r="L97" s="152"/>
      <c r="O97" s="37"/>
      <c r="P97" s="37"/>
    </row>
    <row r="98" spans="1:22" ht="20.100000000000001" customHeight="1" x14ac:dyDescent="0.3">
      <c r="C98" s="643" t="str">
        <f>$C$45</f>
        <v xml:space="preserve"> ENTER NOTES HERE</v>
      </c>
      <c r="D98" s="644"/>
      <c r="E98" s="644"/>
      <c r="F98" s="644"/>
      <c r="G98" s="644"/>
      <c r="H98" s="644"/>
      <c r="I98" s="644"/>
      <c r="J98" s="644"/>
      <c r="K98" s="144"/>
      <c r="L98" s="152"/>
      <c r="O98" s="37"/>
      <c r="P98" s="37"/>
    </row>
    <row r="99" spans="1:22" ht="20.100000000000001" customHeight="1" x14ac:dyDescent="0.3">
      <c r="C99" s="645"/>
      <c r="D99" s="645"/>
      <c r="E99" s="645"/>
      <c r="F99" s="645"/>
      <c r="G99" s="645"/>
      <c r="H99" s="645"/>
      <c r="I99" s="645"/>
      <c r="J99" s="645"/>
      <c r="K99" s="144"/>
      <c r="L99" s="152"/>
      <c r="O99" s="37"/>
      <c r="P99" s="37"/>
    </row>
    <row r="100" spans="1:22" ht="20.100000000000001" customHeight="1" x14ac:dyDescent="0.3">
      <c r="C100" s="645"/>
      <c r="D100" s="645"/>
      <c r="E100" s="645"/>
      <c r="F100" s="645"/>
      <c r="G100" s="645"/>
      <c r="H100" s="645"/>
      <c r="I100" s="645"/>
      <c r="J100" s="645"/>
      <c r="K100" s="144"/>
      <c r="L100" s="152"/>
      <c r="O100" s="37"/>
      <c r="P100" s="37"/>
    </row>
    <row r="101" spans="1:22" ht="20.100000000000001" customHeight="1" x14ac:dyDescent="0.3">
      <c r="C101" s="645"/>
      <c r="D101" s="645"/>
      <c r="E101" s="645"/>
      <c r="F101" s="645"/>
      <c r="G101" s="645"/>
      <c r="H101" s="645"/>
      <c r="I101" s="645"/>
      <c r="J101" s="645"/>
      <c r="K101" s="144"/>
      <c r="L101" s="152"/>
      <c r="O101" s="37"/>
      <c r="P101" s="37"/>
    </row>
    <row r="102" spans="1:22" ht="20.100000000000001" customHeight="1" x14ac:dyDescent="0.3">
      <c r="C102" s="645"/>
      <c r="D102" s="645"/>
      <c r="E102" s="645"/>
      <c r="F102" s="645"/>
      <c r="G102" s="645"/>
      <c r="H102" s="645"/>
      <c r="I102" s="645"/>
      <c r="J102" s="645"/>
      <c r="K102" s="144"/>
      <c r="L102" s="152"/>
      <c r="O102" s="37"/>
      <c r="P102" s="37"/>
    </row>
    <row r="103" spans="1:22" ht="20.100000000000001" customHeight="1" x14ac:dyDescent="0.3">
      <c r="C103" s="645"/>
      <c r="D103" s="645"/>
      <c r="E103" s="645"/>
      <c r="F103" s="645"/>
      <c r="G103" s="645"/>
      <c r="H103" s="645"/>
      <c r="I103" s="645"/>
      <c r="J103" s="645"/>
      <c r="K103" s="144"/>
      <c r="L103" s="152"/>
      <c r="O103" s="37"/>
      <c r="P103" s="37"/>
    </row>
    <row r="104" spans="1:22" ht="20.100000000000001" customHeight="1" x14ac:dyDescent="0.3">
      <c r="K104" s="144"/>
      <c r="L104" s="152"/>
      <c r="O104" s="37"/>
      <c r="P104" s="37"/>
    </row>
    <row r="105" spans="1:22" ht="20.100000000000001" customHeight="1" x14ac:dyDescent="0.3">
      <c r="K105" s="144"/>
      <c r="L105" s="152"/>
      <c r="O105" s="37"/>
      <c r="P105" s="37"/>
    </row>
    <row r="106" spans="1:22" ht="20.100000000000001" customHeight="1" x14ac:dyDescent="0.3">
      <c r="C106" s="141"/>
      <c r="D106" s="142"/>
      <c r="E106" s="141"/>
      <c r="F106" s="143"/>
      <c r="H106" s="141"/>
      <c r="I106" s="147"/>
      <c r="J106" s="58"/>
      <c r="K106" s="144"/>
      <c r="L106" s="152"/>
      <c r="O106" s="37"/>
      <c r="P106" s="37"/>
    </row>
    <row r="107" spans="1:22" ht="20.100000000000001" customHeight="1" x14ac:dyDescent="0.3">
      <c r="C107" s="635" t="s">
        <v>224</v>
      </c>
      <c r="D107" s="636"/>
      <c r="E107" s="636"/>
      <c r="H107" s="634" t="s">
        <v>223</v>
      </c>
      <c r="I107" s="634"/>
      <c r="J107" s="634"/>
      <c r="K107" s="144"/>
      <c r="L107" s="152"/>
      <c r="O107" s="37"/>
      <c r="P107" s="37"/>
    </row>
    <row r="108" spans="1:22" ht="20.100000000000001" customHeight="1" x14ac:dyDescent="0.3">
      <c r="B108" s="194"/>
      <c r="C108" s="195">
        <f ca="1">NOW()</f>
        <v>43600.393459837964</v>
      </c>
      <c r="D108" s="196">
        <f ca="1">NOW()</f>
        <v>43600.393459837964</v>
      </c>
      <c r="E108" s="627"/>
      <c r="F108" s="627"/>
      <c r="G108" s="627"/>
      <c r="H108" s="627"/>
      <c r="I108" s="627"/>
      <c r="J108" s="627"/>
      <c r="K108" s="43"/>
      <c r="L108" s="44"/>
      <c r="M108" s="628" t="s">
        <v>276</v>
      </c>
      <c r="N108" s="629"/>
      <c r="O108" s="629"/>
      <c r="P108" s="629"/>
      <c r="Q108" s="629"/>
      <c r="R108" s="629"/>
      <c r="S108" s="629"/>
      <c r="T108" s="629"/>
      <c r="U108" s="629"/>
      <c r="V108" s="629"/>
    </row>
    <row r="109" spans="1:22" ht="20.100000000000001" customHeight="1" x14ac:dyDescent="0.3">
      <c r="A109" s="154">
        <v>3</v>
      </c>
      <c r="B109" s="198"/>
      <c r="C109" s="138"/>
      <c r="D109" s="197"/>
      <c r="E109" s="627"/>
      <c r="F109" s="627"/>
      <c r="G109" s="627"/>
      <c r="H109" s="627"/>
      <c r="I109" s="627"/>
      <c r="J109" s="627"/>
      <c r="K109" s="43"/>
      <c r="L109" s="45"/>
      <c r="M109" s="629"/>
      <c r="N109" s="629"/>
      <c r="O109" s="629"/>
      <c r="P109" s="629"/>
      <c r="Q109" s="629"/>
      <c r="R109" s="629"/>
      <c r="S109" s="629"/>
      <c r="T109" s="629"/>
      <c r="U109" s="629"/>
      <c r="V109" s="629"/>
    </row>
    <row r="110" spans="1:22" ht="18.75" x14ac:dyDescent="0.3">
      <c r="B110" s="198"/>
      <c r="C110" s="138"/>
      <c r="D110" s="197"/>
      <c r="E110" s="627"/>
      <c r="F110" s="627"/>
      <c r="G110" s="627"/>
      <c r="H110" s="627"/>
      <c r="I110" s="627"/>
      <c r="J110" s="627"/>
      <c r="K110" s="43"/>
      <c r="L110" s="44"/>
      <c r="M110" s="629"/>
      <c r="N110" s="629"/>
      <c r="O110" s="629"/>
      <c r="P110" s="629"/>
      <c r="Q110" s="629"/>
      <c r="R110" s="629"/>
      <c r="S110" s="629"/>
      <c r="T110" s="629"/>
      <c r="U110" s="629"/>
      <c r="V110" s="629"/>
    </row>
    <row r="111" spans="1:22" ht="18.75" x14ac:dyDescent="0.3">
      <c r="B111" s="633" t="s">
        <v>86</v>
      </c>
      <c r="C111" s="633"/>
      <c r="D111" s="633"/>
      <c r="E111" s="633"/>
      <c r="F111" s="633"/>
      <c r="G111" s="633"/>
      <c r="H111" s="633"/>
      <c r="I111" s="633"/>
      <c r="J111" s="633"/>
    </row>
    <row r="112" spans="1:22" ht="20.100000000000001" customHeight="1" x14ac:dyDescent="0.3">
      <c r="B112" s="633"/>
      <c r="C112" s="633"/>
      <c r="D112" s="633"/>
      <c r="E112" s="633"/>
      <c r="F112" s="633"/>
      <c r="G112" s="633"/>
      <c r="H112" s="633"/>
      <c r="I112" s="633"/>
      <c r="J112" s="633"/>
      <c r="L112" s="23"/>
    </row>
    <row r="113" spans="2:18" ht="20.100000000000001" customHeight="1" x14ac:dyDescent="0.35">
      <c r="B113" s="640" t="str">
        <f>'CONTACT INFO'!$C$7</f>
        <v>COMPANY NAME</v>
      </c>
      <c r="C113" s="626"/>
      <c r="D113" s="626"/>
      <c r="E113" s="626"/>
      <c r="F113" s="626"/>
      <c r="G113" s="626"/>
      <c r="H113" s="626"/>
      <c r="I113" s="626"/>
      <c r="J113" s="626"/>
      <c r="L113" s="23"/>
    </row>
    <row r="114" spans="2:18" ht="20.100000000000001" customHeight="1" x14ac:dyDescent="0.3">
      <c r="B114" s="625" t="str">
        <f>'CONTACT INFO'!$C$8</f>
        <v>ADDRESS</v>
      </c>
      <c r="C114" s="626"/>
      <c r="D114" s="626"/>
      <c r="E114" s="626"/>
      <c r="F114" s="626"/>
      <c r="G114" s="626"/>
      <c r="H114" s="626"/>
      <c r="I114" s="626"/>
      <c r="J114" s="626"/>
      <c r="L114" s="23"/>
    </row>
    <row r="115" spans="2:18" ht="20.100000000000001" customHeight="1" x14ac:dyDescent="0.3">
      <c r="B115" s="625" t="str">
        <f>'CONTACT INFO'!$C$9</f>
        <v>CITY, STATE, ZIP</v>
      </c>
      <c r="C115" s="626"/>
      <c r="D115" s="626"/>
      <c r="E115" s="626"/>
      <c r="F115" s="626"/>
      <c r="G115" s="626"/>
      <c r="H115" s="626"/>
      <c r="I115" s="626"/>
      <c r="J115" s="626"/>
      <c r="L115" s="23"/>
    </row>
    <row r="116" spans="2:18" ht="20.100000000000001" customHeight="1" x14ac:dyDescent="0.3">
      <c r="B116" s="625" t="str">
        <f>"ATTN: "&amp;'CONTACT INFO'!$C$5</f>
        <v>ATTN: CONTACT NAME</v>
      </c>
      <c r="C116" s="648"/>
      <c r="D116" s="648"/>
      <c r="E116" s="648"/>
      <c r="F116" s="648"/>
      <c r="G116" s="648"/>
      <c r="H116" s="648"/>
      <c r="I116" s="648"/>
      <c r="J116" s="648"/>
      <c r="L116" s="23"/>
    </row>
    <row r="117" spans="2:18" ht="20.100000000000001" customHeight="1" x14ac:dyDescent="0.3">
      <c r="B117" s="637" t="str">
        <f>'CONTACT INFO'!$B$10</f>
        <v>PHONE NUMBER:</v>
      </c>
      <c r="C117" s="637"/>
      <c r="D117" s="637"/>
      <c r="E117" s="637"/>
      <c r="F117" s="637"/>
      <c r="G117" s="638">
        <f>'CONTACT INFO'!$C$10</f>
        <v>1111111111</v>
      </c>
      <c r="H117" s="638"/>
      <c r="I117" s="638"/>
      <c r="J117" s="638"/>
      <c r="L117" s="23"/>
    </row>
    <row r="118" spans="2:18" ht="20.100000000000001" customHeight="1" x14ac:dyDescent="0.3">
      <c r="B118" s="304"/>
      <c r="C118" s="305"/>
      <c r="D118" s="305"/>
      <c r="E118" s="305"/>
      <c r="F118" s="308" t="str">
        <f>'CONTACT INFO'!$B$11</f>
        <v>FAX NUMBER:</v>
      </c>
      <c r="G118" s="639">
        <f>'CONTACT INFO'!$C$11</f>
        <v>1111111111</v>
      </c>
      <c r="H118" s="639"/>
      <c r="I118" s="639"/>
      <c r="J118" s="639"/>
      <c r="L118" s="23"/>
    </row>
    <row r="119" spans="2:18" ht="20.100000000000001" customHeight="1" x14ac:dyDescent="0.3">
      <c r="B119" s="625" t="str">
        <f>'CONTACT INFO'!$C$12</f>
        <v>E-MAIL ADDRESS</v>
      </c>
      <c r="C119" s="626"/>
      <c r="D119" s="626"/>
      <c r="E119" s="626"/>
      <c r="F119" s="626"/>
      <c r="G119" s="626"/>
      <c r="H119" s="626"/>
      <c r="I119" s="626"/>
      <c r="J119" s="626"/>
      <c r="L119" s="23"/>
    </row>
    <row r="120" spans="2:18" ht="20.100000000000001" customHeight="1" x14ac:dyDescent="0.3">
      <c r="B120" s="155"/>
      <c r="E120" s="127"/>
      <c r="F120" s="128"/>
      <c r="G120" s="22"/>
      <c r="K120" s="144"/>
      <c r="Q120" s="36"/>
      <c r="R120" s="35"/>
    </row>
    <row r="121" spans="2:18" ht="20.100000000000001" customHeight="1" x14ac:dyDescent="0.3">
      <c r="E121" s="127"/>
      <c r="F121" s="128"/>
      <c r="G121" s="22"/>
      <c r="L121" s="152"/>
      <c r="O121" s="37"/>
      <c r="P121" s="37"/>
    </row>
    <row r="122" spans="2:18" ht="20.100000000000001" customHeight="1" x14ac:dyDescent="0.35">
      <c r="B122" s="129"/>
      <c r="C122" s="123" t="s">
        <v>1</v>
      </c>
      <c r="D122" s="641">
        <f>'PRIME CONTRACTORS'!D6</f>
        <v>0</v>
      </c>
      <c r="E122" s="642"/>
      <c r="F122" s="642"/>
      <c r="G122" s="642"/>
      <c r="L122" s="152"/>
      <c r="O122" s="37"/>
      <c r="P122" s="37"/>
    </row>
    <row r="123" spans="2:18" ht="20.100000000000001" customHeight="1" x14ac:dyDescent="0.3">
      <c r="C123" s="123" t="s">
        <v>2</v>
      </c>
      <c r="D123" s="653">
        <f>'PRIME CONTRACTORS'!H6</f>
        <v>0</v>
      </c>
      <c r="E123" s="654"/>
      <c r="F123" s="654"/>
      <c r="G123" s="654"/>
      <c r="L123" s="152"/>
      <c r="O123" s="37"/>
      <c r="P123" s="37"/>
    </row>
    <row r="124" spans="2:18" ht="20.100000000000001" customHeight="1" x14ac:dyDescent="0.3">
      <c r="C124" s="123" t="s">
        <v>3</v>
      </c>
      <c r="D124" s="649">
        <f>'PRIME CONTRACTORS'!J6</f>
        <v>0</v>
      </c>
      <c r="E124" s="650"/>
      <c r="F124" s="130" t="s">
        <v>4</v>
      </c>
      <c r="G124" s="311">
        <f>'PRIME CONTRACTORS'!K6</f>
        <v>0</v>
      </c>
      <c r="L124" s="152"/>
      <c r="O124" s="37"/>
      <c r="P124" s="37"/>
    </row>
    <row r="125" spans="2:18" ht="20.100000000000001" customHeight="1" x14ac:dyDescent="0.3">
      <c r="C125" s="123" t="s">
        <v>225</v>
      </c>
      <c r="D125" s="651" t="str">
        <f>'PIN 1'!$D$6</f>
        <v>LETTING DATE</v>
      </c>
      <c r="E125" s="652"/>
      <c r="F125" s="652"/>
      <c r="G125" s="132"/>
      <c r="L125" s="153"/>
      <c r="O125" s="37"/>
      <c r="P125" s="37"/>
    </row>
    <row r="126" spans="2:18" ht="20.100000000000001" customHeight="1" x14ac:dyDescent="0.3">
      <c r="C126" s="123" t="s">
        <v>226</v>
      </c>
      <c r="D126" s="131" t="str">
        <f>'PIN 1'!$D$7</f>
        <v>ITEM NUMBER</v>
      </c>
      <c r="E126" s="126" t="s">
        <v>228</v>
      </c>
      <c r="F126" s="131" t="str">
        <f>'PIN 1'!$D$8</f>
        <v>COUNTY</v>
      </c>
      <c r="G126" s="133" t="s">
        <v>227</v>
      </c>
      <c r="H126" s="156" t="str">
        <f>'PIN 1'!$G$6</f>
        <v>CONTRACT NUMBER</v>
      </c>
      <c r="L126" s="153"/>
      <c r="O126" s="37"/>
      <c r="P126" s="37"/>
    </row>
    <row r="127" spans="2:18" ht="20.100000000000001" customHeight="1" x14ac:dyDescent="0.3">
      <c r="L127" s="153"/>
      <c r="O127" s="37"/>
      <c r="P127" s="37"/>
    </row>
    <row r="128" spans="2:18" ht="20.100000000000001" customHeight="1" x14ac:dyDescent="0.3">
      <c r="C128" s="125" t="s">
        <v>9</v>
      </c>
      <c r="D128" s="134"/>
      <c r="E128" s="125"/>
      <c r="F128" s="125"/>
      <c r="G128" s="135"/>
      <c r="H128" s="135"/>
      <c r="I128" s="97" t="s">
        <v>10</v>
      </c>
      <c r="J128" s="97" t="s">
        <v>11</v>
      </c>
      <c r="L128" s="153"/>
      <c r="O128" s="37"/>
      <c r="P128" s="37"/>
    </row>
    <row r="129" spans="2:16" ht="20.100000000000001" customHeight="1" x14ac:dyDescent="0.3">
      <c r="C129" s="125" t="s">
        <v>12</v>
      </c>
      <c r="D129" s="134" t="s">
        <v>13</v>
      </c>
      <c r="E129" s="125"/>
      <c r="F129" s="125"/>
      <c r="G129" s="135" t="s">
        <v>14</v>
      </c>
      <c r="H129" s="135" t="s">
        <v>90</v>
      </c>
      <c r="I129" s="97" t="s">
        <v>16</v>
      </c>
      <c r="J129" s="97" t="s">
        <v>17</v>
      </c>
      <c r="L129" s="153"/>
      <c r="O129" s="37"/>
      <c r="P129" s="37"/>
    </row>
    <row r="130" spans="2:16" ht="20.100000000000001" customHeight="1" x14ac:dyDescent="0.3">
      <c r="B130" s="126">
        <v>1</v>
      </c>
      <c r="C130" s="136" t="str">
        <f>IF('PIN 1'!$G$54&gt;0,+'PIN 1'!$G$7," ")</f>
        <v xml:space="preserve"> </v>
      </c>
      <c r="D130" s="630" t="str">
        <f>IF('PIN 1'!$G$54&gt;0,+'PIN 1'!$G$8," ")</f>
        <v xml:space="preserve"> </v>
      </c>
      <c r="E130" s="631"/>
      <c r="F130" s="632"/>
      <c r="G130" s="136" t="str">
        <f>IF('PIN 1'!$G$54&gt;0,+'PIN 1'!$G$10," ")</f>
        <v xml:space="preserve"> </v>
      </c>
      <c r="H130" s="136" t="str">
        <f>IF('PIN 1'!$G$54&gt;0,+'PIN 1'!$G$9," ")</f>
        <v xml:space="preserve"> </v>
      </c>
      <c r="I130" s="90" t="str">
        <f>IF('PIN 1'!$G$54&gt;0,+ROUND('PIN 1'!$G$58,2)," ")</f>
        <v xml:space="preserve"> </v>
      </c>
      <c r="J130" s="90" t="str">
        <f t="shared" ref="J130:J149" si="2">IF(I130&gt;0,+H130*I130," ")</f>
        <v xml:space="preserve"> </v>
      </c>
      <c r="L130" s="153"/>
      <c r="O130" s="37"/>
      <c r="P130" s="37"/>
    </row>
    <row r="131" spans="2:16" ht="20.100000000000001" customHeight="1" x14ac:dyDescent="0.3">
      <c r="B131" s="126">
        <v>2</v>
      </c>
      <c r="C131" s="136" t="str">
        <f>IF('PIN 2'!$G$52&gt;0,+'PIN 2'!$G$5," ")</f>
        <v xml:space="preserve"> </v>
      </c>
      <c r="D131" s="630" t="str">
        <f>IF('PIN 2'!$G$52&gt;0,+'PIN 2'!$G$6," ")</f>
        <v xml:space="preserve"> </v>
      </c>
      <c r="E131" s="631"/>
      <c r="F131" s="632"/>
      <c r="G131" s="136" t="str">
        <f>IF('PIN 2'!$G$52&gt;0,+'PIN 2'!$G$8," ")</f>
        <v xml:space="preserve"> </v>
      </c>
      <c r="H131" s="136" t="str">
        <f>IF('PIN 2'!$G$52&gt;0,+'PIN 2'!$G$7," ")</f>
        <v xml:space="preserve"> </v>
      </c>
      <c r="I131" s="90" t="str">
        <f>IF('PIN 2'!$G$52&gt;0,+ROUND('PIN 2'!$G$56,2)," ")</f>
        <v xml:space="preserve"> </v>
      </c>
      <c r="J131" s="90" t="str">
        <f t="shared" si="2"/>
        <v xml:space="preserve"> </v>
      </c>
      <c r="L131" s="153"/>
      <c r="O131" s="37"/>
      <c r="P131" s="37"/>
    </row>
    <row r="132" spans="2:16" ht="20.100000000000001" customHeight="1" x14ac:dyDescent="0.3">
      <c r="B132" s="126">
        <v>3</v>
      </c>
      <c r="C132" s="136" t="str">
        <f>IF('PIN 3'!$G$52&gt;0,+'PIN 3'!$G$5," ")</f>
        <v xml:space="preserve"> </v>
      </c>
      <c r="D132" s="630" t="str">
        <f>IF('PIN 3'!$G$52&gt;0,+'PIN 3'!$G$6," ")</f>
        <v xml:space="preserve"> </v>
      </c>
      <c r="E132" s="631"/>
      <c r="F132" s="632"/>
      <c r="G132" s="136" t="str">
        <f>IF('PIN 3'!$G$52&gt;0,+'PIN 3'!$G$8," ")</f>
        <v xml:space="preserve"> </v>
      </c>
      <c r="H132" s="136" t="str">
        <f>IF('PIN 3'!$G$52&gt;0,+'PIN 3'!$G$7," ")</f>
        <v xml:space="preserve"> </v>
      </c>
      <c r="I132" s="90" t="str">
        <f>IF('PIN 3'!$G$52&gt;0,+ROUND('PIN 3'!$G$56,2)," ")</f>
        <v xml:space="preserve"> </v>
      </c>
      <c r="J132" s="90" t="str">
        <f t="shared" si="2"/>
        <v xml:space="preserve"> </v>
      </c>
      <c r="L132" s="153"/>
      <c r="O132" s="37"/>
      <c r="P132" s="37"/>
    </row>
    <row r="133" spans="2:16" ht="20.100000000000001" customHeight="1" x14ac:dyDescent="0.3">
      <c r="B133" s="126">
        <v>4</v>
      </c>
      <c r="C133" s="136" t="str">
        <f>IF('PIN 4'!$G$52&gt;0,+'PIN 4'!$G$5," ")</f>
        <v xml:space="preserve"> </v>
      </c>
      <c r="D133" s="630" t="str">
        <f>IF('PIN 4'!$G$52&gt;0,+'PIN 4'!$G$6," ")</f>
        <v xml:space="preserve"> </v>
      </c>
      <c r="E133" s="631"/>
      <c r="F133" s="632"/>
      <c r="G133" s="136" t="str">
        <f>IF('PIN 4'!$G$52&gt;0,+'PIN 4'!$G$8," ")</f>
        <v xml:space="preserve"> </v>
      </c>
      <c r="H133" s="136" t="str">
        <f>IF('PIN 4'!$G$52&gt;0,+'PIN 4'!$G$7," ")</f>
        <v xml:space="preserve"> </v>
      </c>
      <c r="I133" s="90" t="str">
        <f>IF('PIN 4'!$G$52&gt;0,+ROUND('PIN 4'!$G$56,2)," ")</f>
        <v xml:space="preserve"> </v>
      </c>
      <c r="J133" s="90" t="str">
        <f t="shared" si="2"/>
        <v xml:space="preserve"> </v>
      </c>
      <c r="L133" s="153"/>
      <c r="O133" s="37"/>
      <c r="P133" s="37"/>
    </row>
    <row r="134" spans="2:16" ht="20.100000000000001" customHeight="1" x14ac:dyDescent="0.3">
      <c r="B134" s="126">
        <v>5</v>
      </c>
      <c r="C134" s="136" t="str">
        <f>IF('PIN 5'!$G$52&gt;0,+'PIN 5'!$G$5," ")</f>
        <v xml:space="preserve"> </v>
      </c>
      <c r="D134" s="630" t="str">
        <f>IF('PIN 5'!$G$52&gt;0,+'PIN 5'!$G$6," ")</f>
        <v xml:space="preserve"> </v>
      </c>
      <c r="E134" s="631"/>
      <c r="F134" s="632"/>
      <c r="G134" s="136" t="str">
        <f>IF('PIN 5'!$G$52&gt;0,+'PIN 5'!$G$8," ")</f>
        <v xml:space="preserve"> </v>
      </c>
      <c r="H134" s="136" t="str">
        <f>IF('PIN 5'!$G$52&gt;0,+'PIN 5'!$G$7," ")</f>
        <v xml:space="preserve"> </v>
      </c>
      <c r="I134" s="90" t="str">
        <f>IF('PIN 5'!$G$52&gt;0,+ROUND('PIN 5'!$G$56,2)," ")</f>
        <v xml:space="preserve"> </v>
      </c>
      <c r="J134" s="90" t="str">
        <f t="shared" si="2"/>
        <v xml:space="preserve"> </v>
      </c>
      <c r="L134" s="153"/>
    </row>
    <row r="135" spans="2:16" ht="20.100000000000001" customHeight="1" x14ac:dyDescent="0.3">
      <c r="B135" s="126">
        <v>6</v>
      </c>
      <c r="C135" s="136" t="str">
        <f>IF('PIN 6'!$G$52&gt;0,+'PIN 6'!$G$5," ")</f>
        <v xml:space="preserve"> </v>
      </c>
      <c r="D135" s="630" t="str">
        <f>IF('PIN 6'!$G$52&gt;0,+'PIN 6'!$G$6," ")</f>
        <v xml:space="preserve"> </v>
      </c>
      <c r="E135" s="631"/>
      <c r="F135" s="632"/>
      <c r="G135" s="136" t="str">
        <f>IF('PIN 6'!$G$52&gt;0,+'PIN 6'!$G$8," ")</f>
        <v xml:space="preserve"> </v>
      </c>
      <c r="H135" s="136" t="str">
        <f>IF('PIN 6'!$G$52&gt;0,+'PIN 6'!$G$7," ")</f>
        <v xml:space="preserve"> </v>
      </c>
      <c r="I135" s="90" t="str">
        <f>IF('PIN 6'!$G$52&gt;0,+ROUND('PIN 6'!$G$56,2)," ")</f>
        <v xml:space="preserve"> </v>
      </c>
      <c r="J135" s="90" t="str">
        <f t="shared" si="2"/>
        <v xml:space="preserve"> </v>
      </c>
      <c r="L135" s="153"/>
    </row>
    <row r="136" spans="2:16" ht="20.100000000000001" customHeight="1" x14ac:dyDescent="0.3">
      <c r="B136" s="126">
        <v>7</v>
      </c>
      <c r="C136" s="136" t="str">
        <f>IF('PIN 7'!$G$52&gt;0,+'PIN 7'!$G$5," ")</f>
        <v xml:space="preserve"> </v>
      </c>
      <c r="D136" s="630" t="str">
        <f>IF('PIN 7'!$G$52&gt;0,+'PIN 7'!$G$6," ")</f>
        <v xml:space="preserve"> </v>
      </c>
      <c r="E136" s="631"/>
      <c r="F136" s="632"/>
      <c r="G136" s="136" t="str">
        <f>IF('PIN 7'!$G$52&gt;0,+'PIN 7'!$G$8," ")</f>
        <v xml:space="preserve"> </v>
      </c>
      <c r="H136" s="136" t="str">
        <f>IF('PIN 7'!$G$52&gt;0,+'PIN 7'!$G$7," ")</f>
        <v xml:space="preserve"> </v>
      </c>
      <c r="I136" s="90" t="str">
        <f>IF('PIN 7'!$G$52&gt;0,+ROUND('PIN 7'!$G$56,2)," ")</f>
        <v xml:space="preserve"> </v>
      </c>
      <c r="J136" s="90" t="str">
        <f t="shared" si="2"/>
        <v xml:space="preserve"> </v>
      </c>
      <c r="L136" s="153"/>
    </row>
    <row r="137" spans="2:16" ht="20.100000000000001" customHeight="1" x14ac:dyDescent="0.3">
      <c r="B137" s="126">
        <v>8</v>
      </c>
      <c r="C137" s="136" t="str">
        <f>IF('PIN 8'!$G$52&gt;0,+'PIN 8'!$G$5," ")</f>
        <v xml:space="preserve"> </v>
      </c>
      <c r="D137" s="630" t="str">
        <f>IF('PIN 8'!$G$52&gt;0,+'PIN 8'!$G$6," ")</f>
        <v xml:space="preserve"> </v>
      </c>
      <c r="E137" s="631"/>
      <c r="F137" s="632"/>
      <c r="G137" s="136" t="str">
        <f>IF('PIN 8'!$G$52&gt;0,+'PIN 8'!$G$8," ")</f>
        <v xml:space="preserve"> </v>
      </c>
      <c r="H137" s="136" t="str">
        <f>IF('PIN 8'!$G$52&gt;0,+'PIN 8'!$G$7," ")</f>
        <v xml:space="preserve"> </v>
      </c>
      <c r="I137" s="90" t="str">
        <f>IF('PIN 8'!$G$52&gt;0,+ROUND('PIN 8'!$G$56,2)," ")</f>
        <v xml:space="preserve"> </v>
      </c>
      <c r="J137" s="90" t="str">
        <f t="shared" si="2"/>
        <v xml:space="preserve"> </v>
      </c>
      <c r="L137" s="153"/>
    </row>
    <row r="138" spans="2:16" ht="20.100000000000001" customHeight="1" x14ac:dyDescent="0.3">
      <c r="B138" s="126">
        <v>9</v>
      </c>
      <c r="C138" s="136" t="str">
        <f>IF('PIN 9'!$G$52&gt;0,+'PIN 9'!$G$5," ")</f>
        <v xml:space="preserve"> </v>
      </c>
      <c r="D138" s="630" t="str">
        <f>IF('PIN 9'!$G$52&gt;0,+'PIN 9'!$G$6," ")</f>
        <v xml:space="preserve"> </v>
      </c>
      <c r="E138" s="631"/>
      <c r="F138" s="632"/>
      <c r="G138" s="136" t="str">
        <f>IF('PIN 9'!$G$52&gt;0,+'PIN 9'!$G$8," ")</f>
        <v xml:space="preserve"> </v>
      </c>
      <c r="H138" s="136" t="str">
        <f>IF('PIN 9'!$G$52&gt;0,+'PIN 9'!$G$7," ")</f>
        <v xml:space="preserve"> </v>
      </c>
      <c r="I138" s="90" t="str">
        <f>IF('PIN 9'!$G$52&gt;0,+ROUND('PIN 9'!$G$56,2)," ")</f>
        <v xml:space="preserve"> </v>
      </c>
      <c r="J138" s="90" t="str">
        <f t="shared" si="2"/>
        <v xml:space="preserve"> </v>
      </c>
      <c r="L138" s="153"/>
    </row>
    <row r="139" spans="2:16" ht="20.100000000000001" customHeight="1" x14ac:dyDescent="0.3">
      <c r="B139" s="126">
        <v>10</v>
      </c>
      <c r="C139" s="136" t="str">
        <f>IF('PIN 10'!$G$52&gt;0,+'PIN 10'!$G$5," ")</f>
        <v xml:space="preserve"> </v>
      </c>
      <c r="D139" s="630" t="str">
        <f>IF('PIN 10'!$G$52&gt;0,+'PIN 10'!$G$6," ")</f>
        <v xml:space="preserve"> </v>
      </c>
      <c r="E139" s="631"/>
      <c r="F139" s="632"/>
      <c r="G139" s="136" t="str">
        <f>IF('PIN 10'!$G$52&gt;0,+'PIN 10'!$G$8," ")</f>
        <v xml:space="preserve"> </v>
      </c>
      <c r="H139" s="136" t="str">
        <f>IF('PIN 10'!$G$52&gt;0,+'PIN 10'!$G$7," ")</f>
        <v xml:space="preserve"> </v>
      </c>
      <c r="I139" s="90" t="str">
        <f>IF('PIN 10'!$G$52&gt;0,+ROUND('PIN 10'!$G$56,2)," ")</f>
        <v xml:space="preserve"> </v>
      </c>
      <c r="J139" s="90" t="str">
        <f t="shared" si="2"/>
        <v xml:space="preserve"> </v>
      </c>
      <c r="L139" s="153"/>
    </row>
    <row r="140" spans="2:16" ht="20.100000000000001" customHeight="1" x14ac:dyDescent="0.3">
      <c r="B140" s="126">
        <v>11</v>
      </c>
      <c r="C140" s="136" t="str">
        <f>IF('PIN 11'!$G$52&gt;0,+'PIN 11'!$G$5," ")</f>
        <v xml:space="preserve"> </v>
      </c>
      <c r="D140" s="630" t="str">
        <f>IF('PIN 11'!$G$52&gt;0,+'PIN 11'!$G$6," ")</f>
        <v xml:space="preserve"> </v>
      </c>
      <c r="E140" s="631"/>
      <c r="F140" s="632"/>
      <c r="G140" s="136" t="str">
        <f>IF('PIN 11'!$G$52&gt;0,+'PIN 11'!$G$8," ")</f>
        <v xml:space="preserve"> </v>
      </c>
      <c r="H140" s="136" t="str">
        <f>IF('PIN 11'!$G$52&gt;0,+'PIN 11'!$G$7," ")</f>
        <v xml:space="preserve"> </v>
      </c>
      <c r="I140" s="90" t="str">
        <f>IF('PIN 11'!$G$52&gt;0,+ROUND('PIN 11'!$G$56,2)," ")</f>
        <v xml:space="preserve"> </v>
      </c>
      <c r="J140" s="90" t="str">
        <f t="shared" si="2"/>
        <v xml:space="preserve"> </v>
      </c>
      <c r="L140" s="153"/>
    </row>
    <row r="141" spans="2:16" ht="20.100000000000001" customHeight="1" x14ac:dyDescent="0.3">
      <c r="B141" s="126">
        <v>12</v>
      </c>
      <c r="C141" s="136" t="str">
        <f>IF('PIN 12'!$G$52&gt;0,+'PIN 12'!$G$5," ")</f>
        <v xml:space="preserve"> </v>
      </c>
      <c r="D141" s="630" t="str">
        <f>IF('PIN 12'!$G$52&gt;0,+'PIN 12'!$G$6," ")</f>
        <v xml:space="preserve"> </v>
      </c>
      <c r="E141" s="631"/>
      <c r="F141" s="632"/>
      <c r="G141" s="136" t="str">
        <f>IF('PIN 12'!$G$52&gt;0,+'PIN 12'!$G$8," ")</f>
        <v xml:space="preserve"> </v>
      </c>
      <c r="H141" s="136" t="str">
        <f>IF('PIN 12'!$G$52&gt;0,+'PIN 12'!$G$7," ")</f>
        <v xml:space="preserve"> </v>
      </c>
      <c r="I141" s="90" t="str">
        <f>IF('PIN 12'!$G$52&gt;0,+ROUND('PIN 12'!$G$56,2)," ")</f>
        <v xml:space="preserve"> </v>
      </c>
      <c r="J141" s="90" t="str">
        <f t="shared" si="2"/>
        <v xml:space="preserve"> </v>
      </c>
      <c r="L141" s="153"/>
    </row>
    <row r="142" spans="2:16" ht="20.100000000000001" customHeight="1" x14ac:dyDescent="0.3">
      <c r="B142" s="126">
        <v>13</v>
      </c>
      <c r="C142" s="136" t="str">
        <f>IF('PIN 13'!$G$52&gt;0,+'PIN 13'!$G$5," ")</f>
        <v xml:space="preserve"> </v>
      </c>
      <c r="D142" s="630" t="str">
        <f>IF('PIN 13'!$G$52&gt;0,+'PIN 13'!$G$6," ")</f>
        <v xml:space="preserve"> </v>
      </c>
      <c r="E142" s="631"/>
      <c r="F142" s="632"/>
      <c r="G142" s="136" t="str">
        <f>IF('PIN 13'!$G$52&gt;0,+'PIN 13'!$G$8," ")</f>
        <v xml:space="preserve"> </v>
      </c>
      <c r="H142" s="136" t="str">
        <f>IF('PIN 13'!$G$52&gt;0,+'PIN 13'!$G$7," ")</f>
        <v xml:space="preserve"> </v>
      </c>
      <c r="I142" s="90" t="str">
        <f>IF('PIN 13'!$G$52&gt;0,+ROUND('PIN 13'!$G$56,2)," ")</f>
        <v xml:space="preserve"> </v>
      </c>
      <c r="J142" s="90" t="str">
        <f t="shared" si="2"/>
        <v xml:space="preserve"> </v>
      </c>
      <c r="L142" s="153"/>
    </row>
    <row r="143" spans="2:16" ht="20.100000000000001" customHeight="1" x14ac:dyDescent="0.3">
      <c r="B143" s="126">
        <v>14</v>
      </c>
      <c r="C143" s="136" t="str">
        <f>IF('PIN 14'!$G$52&gt;0,+'PIN 14'!$G$5," ")</f>
        <v xml:space="preserve"> </v>
      </c>
      <c r="D143" s="630" t="str">
        <f>IF('PIN 14'!$G$52&gt;0,+'PIN 14'!$G$6," ")</f>
        <v xml:space="preserve"> </v>
      </c>
      <c r="E143" s="631"/>
      <c r="F143" s="632"/>
      <c r="G143" s="136" t="str">
        <f>IF('PIN 14'!$G$52&gt;0,+'PIN 14'!$G$8," ")</f>
        <v xml:space="preserve"> </v>
      </c>
      <c r="H143" s="136" t="str">
        <f>IF('PIN 14'!$G$52&gt;0,+'PIN 14'!$G$7," ")</f>
        <v xml:space="preserve"> </v>
      </c>
      <c r="I143" s="90" t="str">
        <f>IF('PIN 14'!$G$52&gt;0,+ROUND('PIN 14'!$G$56,2)," ")</f>
        <v xml:space="preserve"> </v>
      </c>
      <c r="J143" s="90" t="str">
        <f t="shared" si="2"/>
        <v xml:space="preserve"> </v>
      </c>
      <c r="L143" s="153"/>
    </row>
    <row r="144" spans="2:16" ht="20.100000000000001" customHeight="1" x14ac:dyDescent="0.3">
      <c r="B144" s="126">
        <v>15</v>
      </c>
      <c r="C144" s="136" t="str">
        <f>IF('PIN 15'!$G$52&gt;0,+'PIN 15'!$G$5," ")</f>
        <v xml:space="preserve"> </v>
      </c>
      <c r="D144" s="630" t="str">
        <f>IF('PIN 15'!$G$52&gt;0,+'PIN 15'!$G$6," ")</f>
        <v xml:space="preserve"> </v>
      </c>
      <c r="E144" s="631"/>
      <c r="F144" s="632"/>
      <c r="G144" s="136" t="str">
        <f>IF('PIN 15'!$G$52&gt;0,+'PIN 15'!$G$8," ")</f>
        <v xml:space="preserve"> </v>
      </c>
      <c r="H144" s="136" t="str">
        <f>IF('PIN 15'!$G$52&gt;0,+'PIN 15'!$G$7," ")</f>
        <v xml:space="preserve"> </v>
      </c>
      <c r="I144" s="90" t="str">
        <f>IF('PIN 15'!$G$52&gt;0,+ROUND('PIN 15'!$G$56,2)," ")</f>
        <v xml:space="preserve"> </v>
      </c>
      <c r="J144" s="90" t="str">
        <f t="shared" si="2"/>
        <v xml:space="preserve"> </v>
      </c>
      <c r="L144" s="153"/>
    </row>
    <row r="145" spans="2:12" ht="20.100000000000001" customHeight="1" x14ac:dyDescent="0.3">
      <c r="B145" s="126">
        <v>16</v>
      </c>
      <c r="C145" s="136" t="str">
        <f>IF('PIN 16'!$G$52&gt;0,+'PIN 16'!$G$5," ")</f>
        <v xml:space="preserve"> </v>
      </c>
      <c r="D145" s="630" t="str">
        <f>IF('PIN 16'!$G$52&gt;0,+'PIN 16'!$G$6," ")</f>
        <v xml:space="preserve"> </v>
      </c>
      <c r="E145" s="631"/>
      <c r="F145" s="632"/>
      <c r="G145" s="136" t="str">
        <f>IF('PIN 16'!$G$52&gt;0,+'PIN 16'!$G$8," ")</f>
        <v xml:space="preserve"> </v>
      </c>
      <c r="H145" s="136" t="str">
        <f>IF('PIN 16'!$G$52&gt;0,+'PIN 16'!$G$7," ")</f>
        <v xml:space="preserve"> </v>
      </c>
      <c r="I145" s="90" t="str">
        <f>IF('PIN 16'!$G$52&gt;0,+ROUND('PIN 16'!$G$56,2)," ")</f>
        <v xml:space="preserve"> </v>
      </c>
      <c r="J145" s="90" t="str">
        <f t="shared" si="2"/>
        <v xml:space="preserve"> </v>
      </c>
      <c r="L145" s="153"/>
    </row>
    <row r="146" spans="2:12" ht="20.100000000000001" customHeight="1" x14ac:dyDescent="0.3">
      <c r="B146" s="126">
        <v>17</v>
      </c>
      <c r="C146" s="136" t="str">
        <f>IF('PIN 17'!$G$52&gt;0,+'PIN 17'!$G$5," ")</f>
        <v xml:space="preserve"> </v>
      </c>
      <c r="D146" s="630" t="str">
        <f>IF('PIN 17'!$G$52&gt;0,+'PIN 17'!$G$6," ")</f>
        <v xml:space="preserve"> </v>
      </c>
      <c r="E146" s="631"/>
      <c r="F146" s="632"/>
      <c r="G146" s="136" t="str">
        <f>IF('PIN 17'!$G$52&gt;0,+'PIN 17'!$G$8," ")</f>
        <v xml:space="preserve"> </v>
      </c>
      <c r="H146" s="136" t="str">
        <f>IF('PIN 17'!$G$52&gt;0,+'PIN 17'!$G$7," ")</f>
        <v xml:space="preserve"> </v>
      </c>
      <c r="I146" s="90" t="str">
        <f>IF('PIN 17'!$G$52&gt;0,+ROUND('PIN 17'!$G$56,2)," ")</f>
        <v xml:space="preserve"> </v>
      </c>
      <c r="J146" s="90" t="str">
        <f t="shared" si="2"/>
        <v xml:space="preserve"> </v>
      </c>
      <c r="L146" s="153"/>
    </row>
    <row r="147" spans="2:12" ht="20.100000000000001" customHeight="1" x14ac:dyDescent="0.3">
      <c r="B147" s="126">
        <v>18</v>
      </c>
      <c r="C147" s="136" t="str">
        <f>IF('PIN 18'!$G$52&gt;0,+'PIN 18'!$G$5," ")</f>
        <v xml:space="preserve"> </v>
      </c>
      <c r="D147" s="630" t="str">
        <f>IF('PIN 18'!$G$52&gt;0,+'PIN 18'!$G$6," ")</f>
        <v xml:space="preserve"> </v>
      </c>
      <c r="E147" s="631"/>
      <c r="F147" s="632"/>
      <c r="G147" s="136" t="str">
        <f>IF('PIN 18'!$G$52&gt;0,+'PIN 18'!$G$8," ")</f>
        <v xml:space="preserve"> </v>
      </c>
      <c r="H147" s="136" t="str">
        <f>IF('PIN 18'!$G$52&gt;0,+'PIN 18'!$G$7," ")</f>
        <v xml:space="preserve"> </v>
      </c>
      <c r="I147" s="90" t="str">
        <f>IF('PIN 18'!$G$52&gt;0,+ROUND('PIN 18'!$G$56,2)," ")</f>
        <v xml:space="preserve"> </v>
      </c>
      <c r="J147" s="90" t="str">
        <f t="shared" si="2"/>
        <v xml:space="preserve"> </v>
      </c>
      <c r="L147" s="153"/>
    </row>
    <row r="148" spans="2:12" ht="20.100000000000001" customHeight="1" x14ac:dyDescent="0.3">
      <c r="B148" s="126">
        <v>19</v>
      </c>
      <c r="C148" s="136" t="str">
        <f>IF('PIN 19'!$G$52&gt;0,+'PIN 19'!$G$5," ")</f>
        <v xml:space="preserve"> </v>
      </c>
      <c r="D148" s="630" t="str">
        <f>IF('PIN 19'!$G$52&gt;0,+'PIN 19'!$G$6," ")</f>
        <v xml:space="preserve"> </v>
      </c>
      <c r="E148" s="631"/>
      <c r="F148" s="632"/>
      <c r="G148" s="136" t="str">
        <f>IF('PIN 19'!$G$52&gt;0,+'PIN 19'!$G$8," ")</f>
        <v xml:space="preserve"> </v>
      </c>
      <c r="H148" s="136" t="str">
        <f>IF('PIN 19'!$G$52&gt;0,+'PIN 19'!$G$7," ")</f>
        <v xml:space="preserve"> </v>
      </c>
      <c r="I148" s="90" t="str">
        <f>IF('PIN 19'!$G$52&gt;0,+ROUND('PIN 19'!$G$56,2)," ")</f>
        <v xml:space="preserve"> </v>
      </c>
      <c r="J148" s="90" t="str">
        <f t="shared" si="2"/>
        <v xml:space="preserve"> </v>
      </c>
      <c r="L148" s="153"/>
    </row>
    <row r="149" spans="2:12" ht="20.100000000000001" customHeight="1" x14ac:dyDescent="0.3">
      <c r="B149" s="126">
        <v>20</v>
      </c>
      <c r="C149" s="136" t="str">
        <f>IF('PIN 20'!$G$52&gt;0,+'PIN 20'!$G$5," ")</f>
        <v xml:space="preserve"> </v>
      </c>
      <c r="D149" s="630" t="str">
        <f>IF('PIN 20'!$G$52&gt;0,+'PIN 20'!$G$6," ")</f>
        <v xml:space="preserve"> </v>
      </c>
      <c r="E149" s="631"/>
      <c r="F149" s="632"/>
      <c r="G149" s="136" t="str">
        <f>IF('PIN 20'!$G$52&gt;0,+'PIN 20'!$G$8," ")</f>
        <v xml:space="preserve"> </v>
      </c>
      <c r="H149" s="136" t="str">
        <f>IF('PIN 20'!$G$52&gt;0,+'PIN 20'!$G$7," ")</f>
        <v xml:space="preserve"> </v>
      </c>
      <c r="I149" s="90" t="str">
        <f>IF('PIN 20'!$G$52&gt;0,+ROUND('PIN 20'!$G$56,2)," ")</f>
        <v xml:space="preserve"> </v>
      </c>
      <c r="J149" s="90" t="str">
        <f t="shared" si="2"/>
        <v xml:space="preserve"> </v>
      </c>
      <c r="L149" s="153"/>
    </row>
    <row r="150" spans="2:12" ht="20.100000000000001" customHeight="1" x14ac:dyDescent="0.3">
      <c r="H150" s="138"/>
      <c r="I150" s="146" t="s">
        <v>18</v>
      </c>
      <c r="J150" s="98">
        <f>SUM(J130:J149)</f>
        <v>0</v>
      </c>
      <c r="L150" s="153"/>
    </row>
    <row r="151" spans="2:12" ht="20.100000000000001" customHeight="1" x14ac:dyDescent="0.3">
      <c r="C151" s="125" t="s">
        <v>65</v>
      </c>
      <c r="D151" s="646"/>
      <c r="E151" s="647"/>
      <c r="F151" s="647"/>
      <c r="G151" s="647"/>
      <c r="H151" s="647"/>
      <c r="I151" s="647"/>
      <c r="J151" s="647"/>
      <c r="L151" s="153"/>
    </row>
    <row r="152" spans="2:12" ht="20.100000000000001" customHeight="1" x14ac:dyDescent="0.3">
      <c r="C152" s="643" t="str">
        <f>$C$45</f>
        <v xml:space="preserve"> ENTER NOTES HERE</v>
      </c>
      <c r="D152" s="644"/>
      <c r="E152" s="644"/>
      <c r="F152" s="644"/>
      <c r="G152" s="644"/>
      <c r="H152" s="644"/>
      <c r="I152" s="644"/>
      <c r="J152" s="644"/>
      <c r="L152" s="153"/>
    </row>
    <row r="153" spans="2:12" ht="20.100000000000001" customHeight="1" x14ac:dyDescent="0.3">
      <c r="C153" s="645"/>
      <c r="D153" s="645"/>
      <c r="E153" s="645"/>
      <c r="F153" s="645"/>
      <c r="G153" s="645"/>
      <c r="H153" s="645"/>
      <c r="I153" s="645"/>
      <c r="J153" s="645"/>
      <c r="L153" s="153"/>
    </row>
    <row r="154" spans="2:12" ht="20.100000000000001" customHeight="1" x14ac:dyDescent="0.3">
      <c r="C154" s="645"/>
      <c r="D154" s="645"/>
      <c r="E154" s="645"/>
      <c r="F154" s="645"/>
      <c r="G154" s="645"/>
      <c r="H154" s="645"/>
      <c r="I154" s="645"/>
      <c r="J154" s="645"/>
      <c r="L154" s="153"/>
    </row>
    <row r="155" spans="2:12" ht="20.100000000000001" customHeight="1" x14ac:dyDescent="0.3">
      <c r="C155" s="645"/>
      <c r="D155" s="645"/>
      <c r="E155" s="645"/>
      <c r="F155" s="645"/>
      <c r="G155" s="645"/>
      <c r="H155" s="645"/>
      <c r="I155" s="645"/>
      <c r="J155" s="645"/>
      <c r="L155" s="153"/>
    </row>
    <row r="156" spans="2:12" ht="20.100000000000001" customHeight="1" x14ac:dyDescent="0.3">
      <c r="C156" s="645"/>
      <c r="D156" s="645"/>
      <c r="E156" s="645"/>
      <c r="F156" s="645"/>
      <c r="G156" s="645"/>
      <c r="H156" s="645"/>
      <c r="I156" s="645"/>
      <c r="J156" s="645"/>
      <c r="L156" s="153"/>
    </row>
    <row r="157" spans="2:12" ht="20.100000000000001" customHeight="1" x14ac:dyDescent="0.3">
      <c r="C157" s="645"/>
      <c r="D157" s="645"/>
      <c r="E157" s="645"/>
      <c r="F157" s="645"/>
      <c r="G157" s="645"/>
      <c r="H157" s="645"/>
      <c r="I157" s="645"/>
      <c r="J157" s="645"/>
      <c r="L157" s="153"/>
    </row>
    <row r="158" spans="2:12" ht="20.100000000000001" customHeight="1" x14ac:dyDescent="0.3">
      <c r="L158" s="153"/>
    </row>
    <row r="159" spans="2:12" ht="20.100000000000001" customHeight="1" x14ac:dyDescent="0.3">
      <c r="L159" s="153"/>
    </row>
    <row r="160" spans="2:12" ht="20.100000000000001" customHeight="1" x14ac:dyDescent="0.3">
      <c r="C160" s="141"/>
      <c r="D160" s="142"/>
      <c r="E160" s="141"/>
      <c r="F160" s="143"/>
      <c r="H160" s="141"/>
      <c r="I160" s="147"/>
      <c r="J160" s="58"/>
      <c r="L160" s="153"/>
    </row>
    <row r="161" spans="1:22" ht="20.100000000000001" customHeight="1" x14ac:dyDescent="0.3">
      <c r="C161" s="635" t="s">
        <v>224</v>
      </c>
      <c r="D161" s="636"/>
      <c r="E161" s="636"/>
      <c r="H161" s="634" t="s">
        <v>223</v>
      </c>
      <c r="I161" s="634"/>
      <c r="J161" s="634"/>
      <c r="L161" s="153"/>
    </row>
    <row r="162" spans="1:22" ht="20.100000000000001" customHeight="1" x14ac:dyDescent="0.3">
      <c r="B162" s="194"/>
      <c r="C162" s="195">
        <f ca="1">NOW()</f>
        <v>43600.393459837964</v>
      </c>
      <c r="D162" s="196">
        <f ca="1">NOW()</f>
        <v>43600.393459837964</v>
      </c>
      <c r="E162" s="627"/>
      <c r="F162" s="627"/>
      <c r="G162" s="627"/>
      <c r="H162" s="627"/>
      <c r="I162" s="627"/>
      <c r="J162" s="627"/>
      <c r="K162" s="43"/>
      <c r="L162" s="44"/>
      <c r="M162" s="628" t="s">
        <v>276</v>
      </c>
      <c r="N162" s="629"/>
      <c r="O162" s="629"/>
      <c r="P162" s="629"/>
      <c r="Q162" s="629"/>
      <c r="R162" s="629"/>
      <c r="S162" s="629"/>
      <c r="T162" s="629"/>
      <c r="U162" s="629"/>
      <c r="V162" s="629"/>
    </row>
    <row r="163" spans="1:22" ht="20.100000000000001" customHeight="1" x14ac:dyDescent="0.3">
      <c r="A163" s="154">
        <v>4</v>
      </c>
      <c r="B163" s="198"/>
      <c r="C163" s="138"/>
      <c r="D163" s="197"/>
      <c r="E163" s="627"/>
      <c r="F163" s="627"/>
      <c r="G163" s="627"/>
      <c r="H163" s="627"/>
      <c r="I163" s="627"/>
      <c r="J163" s="627"/>
      <c r="K163" s="43"/>
      <c r="L163" s="45"/>
      <c r="M163" s="629"/>
      <c r="N163" s="629"/>
      <c r="O163" s="629"/>
      <c r="P163" s="629"/>
      <c r="Q163" s="629"/>
      <c r="R163" s="629"/>
      <c r="S163" s="629"/>
      <c r="T163" s="629"/>
      <c r="U163" s="629"/>
      <c r="V163" s="629"/>
    </row>
    <row r="164" spans="1:22" ht="18.75" x14ac:dyDescent="0.3">
      <c r="B164" s="198"/>
      <c r="C164" s="138"/>
      <c r="D164" s="197"/>
      <c r="E164" s="627"/>
      <c r="F164" s="627"/>
      <c r="G164" s="627"/>
      <c r="H164" s="627"/>
      <c r="I164" s="627"/>
      <c r="J164" s="627"/>
      <c r="K164" s="43"/>
      <c r="L164" s="44"/>
      <c r="M164" s="629"/>
      <c r="N164" s="629"/>
      <c r="O164" s="629"/>
      <c r="P164" s="629"/>
      <c r="Q164" s="629"/>
      <c r="R164" s="629"/>
      <c r="S164" s="629"/>
      <c r="T164" s="629"/>
      <c r="U164" s="629"/>
      <c r="V164" s="629"/>
    </row>
    <row r="165" spans="1:22" ht="18.75" x14ac:dyDescent="0.3">
      <c r="B165" s="633" t="s">
        <v>86</v>
      </c>
      <c r="C165" s="633"/>
      <c r="D165" s="633"/>
      <c r="E165" s="633"/>
      <c r="F165" s="633"/>
      <c r="G165" s="633"/>
      <c r="H165" s="633"/>
      <c r="I165" s="633"/>
      <c r="J165" s="633"/>
    </row>
    <row r="166" spans="1:22" ht="20.100000000000001" customHeight="1" x14ac:dyDescent="0.3">
      <c r="B166" s="633"/>
      <c r="C166" s="633"/>
      <c r="D166" s="633"/>
      <c r="E166" s="633"/>
      <c r="F166" s="633"/>
      <c r="G166" s="633"/>
      <c r="H166" s="633"/>
      <c r="I166" s="633"/>
      <c r="J166" s="633"/>
      <c r="L166" s="23"/>
    </row>
    <row r="167" spans="1:22" ht="20.100000000000001" customHeight="1" x14ac:dyDescent="0.35">
      <c r="B167" s="640" t="str">
        <f>'CONTACT INFO'!$C$7</f>
        <v>COMPANY NAME</v>
      </c>
      <c r="C167" s="626"/>
      <c r="D167" s="626"/>
      <c r="E167" s="626"/>
      <c r="F167" s="626"/>
      <c r="G167" s="626"/>
      <c r="H167" s="626"/>
      <c r="I167" s="626"/>
      <c r="J167" s="626"/>
      <c r="L167" s="23"/>
    </row>
    <row r="168" spans="1:22" ht="20.100000000000001" customHeight="1" x14ac:dyDescent="0.3">
      <c r="B168" s="625" t="str">
        <f>'CONTACT INFO'!$C$8</f>
        <v>ADDRESS</v>
      </c>
      <c r="C168" s="626"/>
      <c r="D168" s="626"/>
      <c r="E168" s="626"/>
      <c r="F168" s="626"/>
      <c r="G168" s="626"/>
      <c r="H168" s="626"/>
      <c r="I168" s="626"/>
      <c r="J168" s="626"/>
      <c r="L168" s="23"/>
    </row>
    <row r="169" spans="1:22" ht="20.100000000000001" customHeight="1" x14ac:dyDescent="0.3">
      <c r="B169" s="625" t="str">
        <f>'CONTACT INFO'!$C$9</f>
        <v>CITY, STATE, ZIP</v>
      </c>
      <c r="C169" s="626"/>
      <c r="D169" s="626"/>
      <c r="E169" s="626"/>
      <c r="F169" s="626"/>
      <c r="G169" s="626"/>
      <c r="H169" s="626"/>
      <c r="I169" s="626"/>
      <c r="J169" s="626"/>
      <c r="L169" s="23"/>
    </row>
    <row r="170" spans="1:22" ht="20.100000000000001" customHeight="1" x14ac:dyDescent="0.3">
      <c r="B170" s="625" t="str">
        <f>"ATTN: "&amp;'CONTACT INFO'!$C$5</f>
        <v>ATTN: CONTACT NAME</v>
      </c>
      <c r="C170" s="648"/>
      <c r="D170" s="648"/>
      <c r="E170" s="648"/>
      <c r="F170" s="648"/>
      <c r="G170" s="648"/>
      <c r="H170" s="648"/>
      <c r="I170" s="648"/>
      <c r="J170" s="648"/>
      <c r="L170" s="23"/>
    </row>
    <row r="171" spans="1:22" ht="20.100000000000001" customHeight="1" x14ac:dyDescent="0.3">
      <c r="B171" s="637" t="str">
        <f>'CONTACT INFO'!$B$10</f>
        <v>PHONE NUMBER:</v>
      </c>
      <c r="C171" s="637"/>
      <c r="D171" s="637"/>
      <c r="E171" s="637"/>
      <c r="F171" s="637"/>
      <c r="G171" s="638">
        <f>'CONTACT INFO'!$C$10</f>
        <v>1111111111</v>
      </c>
      <c r="H171" s="638"/>
      <c r="I171" s="638"/>
      <c r="J171" s="638"/>
      <c r="L171" s="23"/>
    </row>
    <row r="172" spans="1:22" ht="20.100000000000001" customHeight="1" x14ac:dyDescent="0.3">
      <c r="B172" s="304"/>
      <c r="C172" s="305"/>
      <c r="D172" s="305"/>
      <c r="E172" s="305"/>
      <c r="F172" s="308" t="str">
        <f>'CONTACT INFO'!$B$11</f>
        <v>FAX NUMBER:</v>
      </c>
      <c r="G172" s="639">
        <f>'CONTACT INFO'!$C$11</f>
        <v>1111111111</v>
      </c>
      <c r="H172" s="639"/>
      <c r="I172" s="639"/>
      <c r="J172" s="639"/>
      <c r="L172" s="23"/>
    </row>
    <row r="173" spans="1:22" ht="20.100000000000001" customHeight="1" x14ac:dyDescent="0.3">
      <c r="B173" s="625" t="str">
        <f>'CONTACT INFO'!$C$12</f>
        <v>E-MAIL ADDRESS</v>
      </c>
      <c r="C173" s="626"/>
      <c r="D173" s="626"/>
      <c r="E173" s="626"/>
      <c r="F173" s="626"/>
      <c r="G173" s="626"/>
      <c r="H173" s="626"/>
      <c r="I173" s="626"/>
      <c r="J173" s="626"/>
      <c r="L173" s="23"/>
    </row>
    <row r="174" spans="1:22" ht="20.100000000000001" customHeight="1" x14ac:dyDescent="0.3">
      <c r="B174" s="155"/>
      <c r="E174" s="127"/>
      <c r="F174" s="128"/>
      <c r="G174" s="22"/>
      <c r="K174" s="144"/>
      <c r="Q174" s="36"/>
      <c r="R174" s="35"/>
    </row>
    <row r="175" spans="1:22" ht="20.100000000000001" customHeight="1" x14ac:dyDescent="0.3">
      <c r="E175" s="127"/>
      <c r="F175" s="128"/>
      <c r="G175" s="22"/>
      <c r="L175" s="153"/>
    </row>
    <row r="176" spans="1:22" ht="20.100000000000001" customHeight="1" x14ac:dyDescent="0.35">
      <c r="B176" s="129"/>
      <c r="C176" s="123" t="s">
        <v>1</v>
      </c>
      <c r="D176" s="641">
        <f>'PRIME CONTRACTORS'!D7</f>
        <v>0</v>
      </c>
      <c r="E176" s="642"/>
      <c r="F176" s="642"/>
      <c r="G176" s="642"/>
      <c r="L176" s="153"/>
    </row>
    <row r="177" spans="2:12" ht="20.100000000000001" customHeight="1" x14ac:dyDescent="0.3">
      <c r="C177" s="123" t="s">
        <v>2</v>
      </c>
      <c r="D177" s="653">
        <f>'PRIME CONTRACTORS'!H7</f>
        <v>0</v>
      </c>
      <c r="E177" s="654"/>
      <c r="F177" s="654"/>
      <c r="G177" s="654"/>
      <c r="L177" s="153"/>
    </row>
    <row r="178" spans="2:12" ht="20.100000000000001" customHeight="1" x14ac:dyDescent="0.3">
      <c r="C178" s="123" t="s">
        <v>3</v>
      </c>
      <c r="D178" s="649">
        <f>'PRIME CONTRACTORS'!J7</f>
        <v>0</v>
      </c>
      <c r="E178" s="650"/>
      <c r="F178" s="130" t="s">
        <v>4</v>
      </c>
      <c r="G178" s="311">
        <f>'PRIME CONTRACTORS'!K7</f>
        <v>0</v>
      </c>
      <c r="L178" s="153"/>
    </row>
    <row r="179" spans="2:12" ht="20.100000000000001" customHeight="1" x14ac:dyDescent="0.3">
      <c r="C179" s="123" t="s">
        <v>225</v>
      </c>
      <c r="D179" s="651" t="str">
        <f>'PIN 1'!$D$6</f>
        <v>LETTING DATE</v>
      </c>
      <c r="E179" s="652"/>
      <c r="F179" s="652"/>
      <c r="G179" s="132"/>
      <c r="L179" s="153"/>
    </row>
    <row r="180" spans="2:12" ht="20.100000000000001" customHeight="1" x14ac:dyDescent="0.3">
      <c r="C180" s="123" t="s">
        <v>226</v>
      </c>
      <c r="D180" s="131" t="str">
        <f>'PIN 1'!$D$7</f>
        <v>ITEM NUMBER</v>
      </c>
      <c r="E180" s="126" t="s">
        <v>228</v>
      </c>
      <c r="F180" s="131" t="str">
        <f>'PIN 1'!$D$8</f>
        <v>COUNTY</v>
      </c>
      <c r="G180" s="133" t="s">
        <v>227</v>
      </c>
      <c r="H180" s="156" t="str">
        <f>'PIN 1'!$G$6</f>
        <v>CONTRACT NUMBER</v>
      </c>
      <c r="L180" s="153"/>
    </row>
    <row r="181" spans="2:12" ht="20.100000000000001" customHeight="1" x14ac:dyDescent="0.3">
      <c r="L181" s="153"/>
    </row>
    <row r="182" spans="2:12" ht="20.100000000000001" customHeight="1" x14ac:dyDescent="0.3">
      <c r="C182" s="125" t="s">
        <v>9</v>
      </c>
      <c r="D182" s="134"/>
      <c r="E182" s="125"/>
      <c r="F182" s="125"/>
      <c r="G182" s="135"/>
      <c r="H182" s="135"/>
      <c r="I182" s="97" t="s">
        <v>10</v>
      </c>
      <c r="J182" s="97" t="s">
        <v>11</v>
      </c>
      <c r="L182" s="153"/>
    </row>
    <row r="183" spans="2:12" ht="20.100000000000001" customHeight="1" x14ac:dyDescent="0.3">
      <c r="C183" s="125" t="s">
        <v>12</v>
      </c>
      <c r="D183" s="134" t="s">
        <v>13</v>
      </c>
      <c r="E183" s="125"/>
      <c r="F183" s="125"/>
      <c r="G183" s="135" t="s">
        <v>14</v>
      </c>
      <c r="H183" s="135" t="s">
        <v>90</v>
      </c>
      <c r="I183" s="97" t="s">
        <v>16</v>
      </c>
      <c r="J183" s="97" t="s">
        <v>17</v>
      </c>
      <c r="L183" s="153"/>
    </row>
    <row r="184" spans="2:12" ht="20.100000000000001" customHeight="1" x14ac:dyDescent="0.3">
      <c r="B184" s="126">
        <v>1</v>
      </c>
      <c r="C184" s="136" t="str">
        <f>IF('PIN 1'!$G$54&gt;0,+'PIN 1'!$G$7," ")</f>
        <v xml:space="preserve"> </v>
      </c>
      <c r="D184" s="630" t="str">
        <f>IF('PIN 1'!$G$54&gt;0,+'PIN 1'!$G$8," ")</f>
        <v xml:space="preserve"> </v>
      </c>
      <c r="E184" s="631"/>
      <c r="F184" s="632"/>
      <c r="G184" s="136" t="str">
        <f>IF('PIN 1'!$G$54&gt;0,+'PIN 1'!$G$10," ")</f>
        <v xml:space="preserve"> </v>
      </c>
      <c r="H184" s="136" t="str">
        <f>IF('PIN 1'!$G$54&gt;0,+'PIN 1'!$G$9," ")</f>
        <v xml:space="preserve"> </v>
      </c>
      <c r="I184" s="90" t="str">
        <f>IF('PIN 1'!$G$54&gt;0,+ROUND('PIN 1'!$G$58,2)," ")</f>
        <v xml:space="preserve"> </v>
      </c>
      <c r="J184" s="90" t="str">
        <f t="shared" ref="J184:J203" si="3">IF(I184&gt;0,+H184*I184," ")</f>
        <v xml:space="preserve"> </v>
      </c>
      <c r="L184" s="153"/>
    </row>
    <row r="185" spans="2:12" ht="20.100000000000001" customHeight="1" x14ac:dyDescent="0.3">
      <c r="B185" s="126">
        <v>2</v>
      </c>
      <c r="C185" s="136" t="str">
        <f>IF('PIN 2'!$G$52&gt;0,+'PIN 2'!$G$5," ")</f>
        <v xml:space="preserve"> </v>
      </c>
      <c r="D185" s="630" t="str">
        <f>IF('PIN 2'!$G$52&gt;0,+'PIN 2'!$G$6," ")</f>
        <v xml:space="preserve"> </v>
      </c>
      <c r="E185" s="631"/>
      <c r="F185" s="632"/>
      <c r="G185" s="136" t="str">
        <f>IF('PIN 2'!$G$52&gt;0,+'PIN 2'!$G$8," ")</f>
        <v xml:space="preserve"> </v>
      </c>
      <c r="H185" s="136" t="str">
        <f>IF('PIN 2'!$G$52&gt;0,+'PIN 2'!$G$7," ")</f>
        <v xml:space="preserve"> </v>
      </c>
      <c r="I185" s="90" t="str">
        <f>IF('PIN 2'!$G$52&gt;0,+ROUND('PIN 2'!$G$56,2)," ")</f>
        <v xml:space="preserve"> </v>
      </c>
      <c r="J185" s="90" t="str">
        <f t="shared" si="3"/>
        <v xml:space="preserve"> </v>
      </c>
      <c r="L185" s="153"/>
    </row>
    <row r="186" spans="2:12" ht="20.100000000000001" customHeight="1" x14ac:dyDescent="0.3">
      <c r="B186" s="126">
        <v>3</v>
      </c>
      <c r="C186" s="136" t="str">
        <f>IF('PIN 3'!$G$52&gt;0,+'PIN 3'!$G$5," ")</f>
        <v xml:space="preserve"> </v>
      </c>
      <c r="D186" s="630" t="str">
        <f>IF('PIN 3'!$G$52&gt;0,+'PIN 3'!$G$6," ")</f>
        <v xml:space="preserve"> </v>
      </c>
      <c r="E186" s="631"/>
      <c r="F186" s="632"/>
      <c r="G186" s="136" t="str">
        <f>IF('PIN 3'!$G$52&gt;0,+'PIN 3'!$G$8," ")</f>
        <v xml:space="preserve"> </v>
      </c>
      <c r="H186" s="136" t="str">
        <f>IF('PIN 3'!$G$52&gt;0,+'PIN 3'!$G$7," ")</f>
        <v xml:space="preserve"> </v>
      </c>
      <c r="I186" s="90" t="str">
        <f>IF('PIN 3'!$G$52&gt;0,+ROUND('PIN 3'!$G$56,2)," ")</f>
        <v xml:space="preserve"> </v>
      </c>
      <c r="J186" s="90" t="str">
        <f t="shared" si="3"/>
        <v xml:space="preserve"> </v>
      </c>
      <c r="L186" s="153"/>
    </row>
    <row r="187" spans="2:12" ht="20.100000000000001" customHeight="1" x14ac:dyDescent="0.3">
      <c r="B187" s="126">
        <v>4</v>
      </c>
      <c r="C187" s="136" t="str">
        <f>IF('PIN 4'!$G$52&gt;0,+'PIN 4'!$G$5," ")</f>
        <v xml:space="preserve"> </v>
      </c>
      <c r="D187" s="630" t="str">
        <f>IF('PIN 4'!$G$52&gt;0,+'PIN 4'!$G$6," ")</f>
        <v xml:space="preserve"> </v>
      </c>
      <c r="E187" s="631"/>
      <c r="F187" s="632"/>
      <c r="G187" s="136" t="str">
        <f>IF('PIN 4'!$G$52&gt;0,+'PIN 4'!$G$8," ")</f>
        <v xml:space="preserve"> </v>
      </c>
      <c r="H187" s="136" t="str">
        <f>IF('PIN 4'!$G$52&gt;0,+'PIN 4'!$G$7," ")</f>
        <v xml:space="preserve"> </v>
      </c>
      <c r="I187" s="90" t="str">
        <f>IF('PIN 4'!$G$52&gt;0,+ROUND('PIN 4'!$G$56,2)," ")</f>
        <v xml:space="preserve"> </v>
      </c>
      <c r="J187" s="90" t="str">
        <f t="shared" si="3"/>
        <v xml:space="preserve"> </v>
      </c>
      <c r="L187" s="153"/>
    </row>
    <row r="188" spans="2:12" ht="20.100000000000001" customHeight="1" x14ac:dyDescent="0.3">
      <c r="B188" s="126">
        <v>5</v>
      </c>
      <c r="C188" s="136" t="str">
        <f>IF('PIN 5'!$G$52&gt;0,+'PIN 5'!$G$5," ")</f>
        <v xml:space="preserve"> </v>
      </c>
      <c r="D188" s="630" t="str">
        <f>IF('PIN 5'!$G$52&gt;0,+'PIN 5'!$G$6," ")</f>
        <v xml:space="preserve"> </v>
      </c>
      <c r="E188" s="631"/>
      <c r="F188" s="632"/>
      <c r="G188" s="136" t="str">
        <f>IF('PIN 5'!$G$52&gt;0,+'PIN 5'!$G$8," ")</f>
        <v xml:space="preserve"> </v>
      </c>
      <c r="H188" s="136" t="str">
        <f>IF('PIN 5'!$G$52&gt;0,+'PIN 5'!$G$7," ")</f>
        <v xml:space="preserve"> </v>
      </c>
      <c r="I188" s="90" t="str">
        <f>IF('PIN 5'!$G$52&gt;0,+ROUND('PIN 5'!$G$56,2)," ")</f>
        <v xml:space="preserve"> </v>
      </c>
      <c r="J188" s="90" t="str">
        <f t="shared" si="3"/>
        <v xml:space="preserve"> </v>
      </c>
      <c r="L188" s="153"/>
    </row>
    <row r="189" spans="2:12" ht="20.100000000000001" customHeight="1" x14ac:dyDescent="0.3">
      <c r="B189" s="126">
        <v>6</v>
      </c>
      <c r="C189" s="136" t="str">
        <f>IF('PIN 6'!$G$52&gt;0,+'PIN 6'!$G$5," ")</f>
        <v xml:space="preserve"> </v>
      </c>
      <c r="D189" s="630" t="str">
        <f>IF('PIN 6'!$G$52&gt;0,+'PIN 6'!$G$6," ")</f>
        <v xml:space="preserve"> </v>
      </c>
      <c r="E189" s="631"/>
      <c r="F189" s="632"/>
      <c r="G189" s="136" t="str">
        <f>IF('PIN 6'!$G$52&gt;0,+'PIN 6'!$G$8," ")</f>
        <v xml:space="preserve"> </v>
      </c>
      <c r="H189" s="136" t="str">
        <f>IF('PIN 6'!$G$52&gt;0,+'PIN 6'!$G$7," ")</f>
        <v xml:space="preserve"> </v>
      </c>
      <c r="I189" s="90" t="str">
        <f>IF('PIN 6'!$G$52&gt;0,+ROUND('PIN 6'!$G$56,2)," ")</f>
        <v xml:space="preserve"> </v>
      </c>
      <c r="J189" s="90" t="str">
        <f t="shared" si="3"/>
        <v xml:space="preserve"> </v>
      </c>
      <c r="L189" s="153"/>
    </row>
    <row r="190" spans="2:12" ht="20.100000000000001" customHeight="1" x14ac:dyDescent="0.3">
      <c r="B190" s="126">
        <v>7</v>
      </c>
      <c r="C190" s="136" t="str">
        <f>IF('PIN 7'!$G$52&gt;0,+'PIN 7'!$G$5," ")</f>
        <v xml:space="preserve"> </v>
      </c>
      <c r="D190" s="630" t="str">
        <f>IF('PIN 7'!$G$52&gt;0,+'PIN 7'!$G$6," ")</f>
        <v xml:space="preserve"> </v>
      </c>
      <c r="E190" s="631"/>
      <c r="F190" s="632"/>
      <c r="G190" s="136" t="str">
        <f>IF('PIN 7'!$G$52&gt;0,+'PIN 7'!$G$8," ")</f>
        <v xml:space="preserve"> </v>
      </c>
      <c r="H190" s="136" t="str">
        <f>IF('PIN 7'!$G$52&gt;0,+'PIN 7'!$G$7," ")</f>
        <v xml:space="preserve"> </v>
      </c>
      <c r="I190" s="90" t="str">
        <f>IF('PIN 7'!$G$52&gt;0,+ROUND('PIN 7'!$G$56,2)," ")</f>
        <v xml:space="preserve"> </v>
      </c>
      <c r="J190" s="90" t="str">
        <f t="shared" si="3"/>
        <v xml:space="preserve"> </v>
      </c>
      <c r="L190" s="153"/>
    </row>
    <row r="191" spans="2:12" ht="20.100000000000001" customHeight="1" x14ac:dyDescent="0.3">
      <c r="B191" s="126">
        <v>8</v>
      </c>
      <c r="C191" s="136" t="str">
        <f>IF('PIN 8'!$G$52&gt;0,+'PIN 8'!$G$5," ")</f>
        <v xml:space="preserve"> </v>
      </c>
      <c r="D191" s="630" t="str">
        <f>IF('PIN 8'!$G$52&gt;0,+'PIN 8'!$G$6," ")</f>
        <v xml:space="preserve"> </v>
      </c>
      <c r="E191" s="631"/>
      <c r="F191" s="632"/>
      <c r="G191" s="136" t="str">
        <f>IF('PIN 8'!$G$52&gt;0,+'PIN 8'!$G$8," ")</f>
        <v xml:space="preserve"> </v>
      </c>
      <c r="H191" s="136" t="str">
        <f>IF('PIN 8'!$G$52&gt;0,+'PIN 8'!$G$7," ")</f>
        <v xml:space="preserve"> </v>
      </c>
      <c r="I191" s="90" t="str">
        <f>IF('PIN 8'!$G$52&gt;0,+ROUND('PIN 8'!$G$56,2)," ")</f>
        <v xml:space="preserve"> </v>
      </c>
      <c r="J191" s="90" t="str">
        <f t="shared" si="3"/>
        <v xml:space="preserve"> </v>
      </c>
      <c r="L191" s="153"/>
    </row>
    <row r="192" spans="2:12" ht="20.100000000000001" customHeight="1" x14ac:dyDescent="0.3">
      <c r="B192" s="126">
        <v>9</v>
      </c>
      <c r="C192" s="136" t="str">
        <f>IF('PIN 9'!$G$52&gt;0,+'PIN 9'!$G$5," ")</f>
        <v xml:space="preserve"> </v>
      </c>
      <c r="D192" s="630" t="str">
        <f>IF('PIN 9'!$G$52&gt;0,+'PIN 9'!$G$6," ")</f>
        <v xml:space="preserve"> </v>
      </c>
      <c r="E192" s="631"/>
      <c r="F192" s="632"/>
      <c r="G192" s="136" t="str">
        <f>IF('PIN 9'!$G$52&gt;0,+'PIN 9'!$G$8," ")</f>
        <v xml:space="preserve"> </v>
      </c>
      <c r="H192" s="136" t="str">
        <f>IF('PIN 9'!$G$52&gt;0,+'PIN 9'!$G$7," ")</f>
        <v xml:space="preserve"> </v>
      </c>
      <c r="I192" s="90" t="str">
        <f>IF('PIN 9'!$G$52&gt;0,+ROUND('PIN 9'!$G$56,2)," ")</f>
        <v xml:space="preserve"> </v>
      </c>
      <c r="J192" s="90" t="str">
        <f t="shared" si="3"/>
        <v xml:space="preserve"> </v>
      </c>
      <c r="L192" s="153"/>
    </row>
    <row r="193" spans="2:12" ht="20.100000000000001" customHeight="1" x14ac:dyDescent="0.3">
      <c r="B193" s="126">
        <v>10</v>
      </c>
      <c r="C193" s="136" t="str">
        <f>IF('PIN 10'!$G$52&gt;0,+'PIN 10'!$G$5," ")</f>
        <v xml:space="preserve"> </v>
      </c>
      <c r="D193" s="630" t="str">
        <f>IF('PIN 10'!$G$52&gt;0,+'PIN 10'!$G$6," ")</f>
        <v xml:space="preserve"> </v>
      </c>
      <c r="E193" s="631"/>
      <c r="F193" s="632"/>
      <c r="G193" s="136" t="str">
        <f>IF('PIN 10'!$G$52&gt;0,+'PIN 10'!$G$8," ")</f>
        <v xml:space="preserve"> </v>
      </c>
      <c r="H193" s="136" t="str">
        <f>IF('PIN 10'!$G$52&gt;0,+'PIN 10'!$G$7," ")</f>
        <v xml:space="preserve"> </v>
      </c>
      <c r="I193" s="90" t="str">
        <f>IF('PIN 10'!$G$52&gt;0,+ROUND('PIN 10'!$G$56,2)," ")</f>
        <v xml:space="preserve"> </v>
      </c>
      <c r="J193" s="90" t="str">
        <f t="shared" si="3"/>
        <v xml:space="preserve"> </v>
      </c>
      <c r="L193" s="153"/>
    </row>
    <row r="194" spans="2:12" ht="20.100000000000001" customHeight="1" x14ac:dyDescent="0.3">
      <c r="B194" s="126">
        <v>11</v>
      </c>
      <c r="C194" s="136" t="str">
        <f>IF('PIN 11'!$G$52&gt;0,+'PIN 11'!$G$5," ")</f>
        <v xml:space="preserve"> </v>
      </c>
      <c r="D194" s="630" t="str">
        <f>IF('PIN 11'!$G$52&gt;0,+'PIN 11'!$G$6," ")</f>
        <v xml:space="preserve"> </v>
      </c>
      <c r="E194" s="631"/>
      <c r="F194" s="632"/>
      <c r="G194" s="136" t="str">
        <f>IF('PIN 11'!$G$52&gt;0,+'PIN 11'!$G$8," ")</f>
        <v xml:space="preserve"> </v>
      </c>
      <c r="H194" s="136" t="str">
        <f>IF('PIN 11'!$G$52&gt;0,+'PIN 11'!$G$7," ")</f>
        <v xml:space="preserve"> </v>
      </c>
      <c r="I194" s="90" t="str">
        <f>IF('PIN 11'!$G$52&gt;0,+ROUND('PIN 11'!$G$56,2)," ")</f>
        <v xml:space="preserve"> </v>
      </c>
      <c r="J194" s="90" t="str">
        <f t="shared" si="3"/>
        <v xml:space="preserve"> </v>
      </c>
      <c r="L194" s="153"/>
    </row>
    <row r="195" spans="2:12" ht="20.100000000000001" customHeight="1" x14ac:dyDescent="0.3">
      <c r="B195" s="126">
        <v>12</v>
      </c>
      <c r="C195" s="136" t="str">
        <f>IF('PIN 12'!$G$52&gt;0,+'PIN 12'!$G$5," ")</f>
        <v xml:space="preserve"> </v>
      </c>
      <c r="D195" s="630" t="str">
        <f>IF('PIN 12'!$G$52&gt;0,+'PIN 12'!$G$6," ")</f>
        <v xml:space="preserve"> </v>
      </c>
      <c r="E195" s="631"/>
      <c r="F195" s="632"/>
      <c r="G195" s="136" t="str">
        <f>IF('PIN 12'!$G$52&gt;0,+'PIN 12'!$G$8," ")</f>
        <v xml:space="preserve"> </v>
      </c>
      <c r="H195" s="136" t="str">
        <f>IF('PIN 12'!$G$52&gt;0,+'PIN 12'!$G$7," ")</f>
        <v xml:space="preserve"> </v>
      </c>
      <c r="I195" s="90" t="str">
        <f>IF('PIN 12'!$G$52&gt;0,+ROUND('PIN 12'!$G$56,2)," ")</f>
        <v xml:space="preserve"> </v>
      </c>
      <c r="J195" s="90" t="str">
        <f t="shared" si="3"/>
        <v xml:space="preserve"> </v>
      </c>
      <c r="L195" s="153"/>
    </row>
    <row r="196" spans="2:12" ht="20.100000000000001" customHeight="1" x14ac:dyDescent="0.3">
      <c r="B196" s="126">
        <v>13</v>
      </c>
      <c r="C196" s="136" t="str">
        <f>IF('PIN 13'!$G$52&gt;0,+'PIN 13'!$G$5," ")</f>
        <v xml:space="preserve"> </v>
      </c>
      <c r="D196" s="630" t="str">
        <f>IF('PIN 13'!$G$52&gt;0,+'PIN 13'!$G$6," ")</f>
        <v xml:space="preserve"> </v>
      </c>
      <c r="E196" s="631"/>
      <c r="F196" s="632"/>
      <c r="G196" s="136" t="str">
        <f>IF('PIN 13'!$G$52&gt;0,+'PIN 13'!$G$8," ")</f>
        <v xml:space="preserve"> </v>
      </c>
      <c r="H196" s="136" t="str">
        <f>IF('PIN 13'!$G$52&gt;0,+'PIN 13'!$G$7," ")</f>
        <v xml:space="preserve"> </v>
      </c>
      <c r="I196" s="90" t="str">
        <f>IF('PIN 13'!$G$52&gt;0,+ROUND('PIN 13'!$G$56,2)," ")</f>
        <v xml:space="preserve"> </v>
      </c>
      <c r="J196" s="90" t="str">
        <f t="shared" si="3"/>
        <v xml:space="preserve"> </v>
      </c>
      <c r="L196" s="153"/>
    </row>
    <row r="197" spans="2:12" ht="20.100000000000001" customHeight="1" x14ac:dyDescent="0.3">
      <c r="B197" s="126">
        <v>14</v>
      </c>
      <c r="C197" s="136" t="str">
        <f>IF('PIN 14'!$G$52&gt;0,+'PIN 14'!$G$5," ")</f>
        <v xml:space="preserve"> </v>
      </c>
      <c r="D197" s="630" t="str">
        <f>IF('PIN 14'!$G$52&gt;0,+'PIN 14'!$G$6," ")</f>
        <v xml:space="preserve"> </v>
      </c>
      <c r="E197" s="631"/>
      <c r="F197" s="632"/>
      <c r="G197" s="136" t="str">
        <f>IF('PIN 14'!$G$52&gt;0,+'PIN 14'!$G$8," ")</f>
        <v xml:space="preserve"> </v>
      </c>
      <c r="H197" s="136" t="str">
        <f>IF('PIN 14'!$G$52&gt;0,+'PIN 14'!$G$7," ")</f>
        <v xml:space="preserve"> </v>
      </c>
      <c r="I197" s="90" t="str">
        <f>IF('PIN 14'!$G$52&gt;0,+ROUND('PIN 14'!$G$56,2)," ")</f>
        <v xml:space="preserve"> </v>
      </c>
      <c r="J197" s="90" t="str">
        <f t="shared" si="3"/>
        <v xml:space="preserve"> </v>
      </c>
      <c r="L197" s="153"/>
    </row>
    <row r="198" spans="2:12" ht="20.100000000000001" customHeight="1" x14ac:dyDescent="0.3">
      <c r="B198" s="126">
        <v>15</v>
      </c>
      <c r="C198" s="136" t="str">
        <f>IF('PIN 15'!$G$52&gt;0,+'PIN 15'!$G$5," ")</f>
        <v xml:space="preserve"> </v>
      </c>
      <c r="D198" s="630" t="str">
        <f>IF('PIN 15'!$G$52&gt;0,+'PIN 15'!$G$6," ")</f>
        <v xml:space="preserve"> </v>
      </c>
      <c r="E198" s="631"/>
      <c r="F198" s="632"/>
      <c r="G198" s="136" t="str">
        <f>IF('PIN 15'!$G$52&gt;0,+'PIN 15'!$G$8," ")</f>
        <v xml:space="preserve"> </v>
      </c>
      <c r="H198" s="136" t="str">
        <f>IF('PIN 15'!$G$52&gt;0,+'PIN 15'!$G$7," ")</f>
        <v xml:space="preserve"> </v>
      </c>
      <c r="I198" s="90" t="str">
        <f>IF('PIN 15'!$G$52&gt;0,+ROUND('PIN 15'!$G$56,2)," ")</f>
        <v xml:space="preserve"> </v>
      </c>
      <c r="J198" s="90" t="str">
        <f t="shared" si="3"/>
        <v xml:space="preserve"> </v>
      </c>
      <c r="L198" s="153"/>
    </row>
    <row r="199" spans="2:12" ht="20.100000000000001" customHeight="1" x14ac:dyDescent="0.3">
      <c r="B199" s="126">
        <v>16</v>
      </c>
      <c r="C199" s="136" t="str">
        <f>IF('PIN 16'!$G$52&gt;0,+'PIN 16'!$G$5," ")</f>
        <v xml:space="preserve"> </v>
      </c>
      <c r="D199" s="630" t="str">
        <f>IF('PIN 16'!$G$52&gt;0,+'PIN 16'!$G$6," ")</f>
        <v xml:space="preserve"> </v>
      </c>
      <c r="E199" s="631"/>
      <c r="F199" s="632"/>
      <c r="G199" s="136" t="str">
        <f>IF('PIN 16'!$G$52&gt;0,+'PIN 16'!$G$8," ")</f>
        <v xml:space="preserve"> </v>
      </c>
      <c r="H199" s="136" t="str">
        <f>IF('PIN 16'!$G$52&gt;0,+'PIN 16'!$G$7," ")</f>
        <v xml:space="preserve"> </v>
      </c>
      <c r="I199" s="90" t="str">
        <f>IF('PIN 16'!$G$52&gt;0,+ROUND('PIN 16'!$G$56,2)," ")</f>
        <v xml:space="preserve"> </v>
      </c>
      <c r="J199" s="90" t="str">
        <f t="shared" si="3"/>
        <v xml:space="preserve"> </v>
      </c>
      <c r="L199" s="153"/>
    </row>
    <row r="200" spans="2:12" ht="20.100000000000001" customHeight="1" x14ac:dyDescent="0.3">
      <c r="B200" s="126">
        <v>17</v>
      </c>
      <c r="C200" s="136" t="str">
        <f>IF('PIN 17'!$G$52&gt;0,+'PIN 17'!$G$5," ")</f>
        <v xml:space="preserve"> </v>
      </c>
      <c r="D200" s="630" t="str">
        <f>IF('PIN 17'!$G$52&gt;0,+'PIN 17'!$G$6," ")</f>
        <v xml:space="preserve"> </v>
      </c>
      <c r="E200" s="631"/>
      <c r="F200" s="632"/>
      <c r="G200" s="136" t="str">
        <f>IF('PIN 17'!$G$52&gt;0,+'PIN 17'!$G$8," ")</f>
        <v xml:space="preserve"> </v>
      </c>
      <c r="H200" s="136" t="str">
        <f>IF('PIN 17'!$G$52&gt;0,+'PIN 17'!$G$7," ")</f>
        <v xml:space="preserve"> </v>
      </c>
      <c r="I200" s="90" t="str">
        <f>IF('PIN 17'!$G$52&gt;0,+ROUND('PIN 17'!$G$56,2)," ")</f>
        <v xml:space="preserve"> </v>
      </c>
      <c r="J200" s="90" t="str">
        <f t="shared" si="3"/>
        <v xml:space="preserve"> </v>
      </c>
      <c r="L200" s="153"/>
    </row>
    <row r="201" spans="2:12" ht="20.100000000000001" customHeight="1" x14ac:dyDescent="0.3">
      <c r="B201" s="126">
        <v>18</v>
      </c>
      <c r="C201" s="136" t="str">
        <f>IF('PIN 18'!$G$52&gt;0,+'PIN 18'!$G$5," ")</f>
        <v xml:space="preserve"> </v>
      </c>
      <c r="D201" s="630" t="str">
        <f>IF('PIN 18'!$G$52&gt;0,+'PIN 18'!$G$6," ")</f>
        <v xml:space="preserve"> </v>
      </c>
      <c r="E201" s="631"/>
      <c r="F201" s="632"/>
      <c r="G201" s="136" t="str">
        <f>IF('PIN 18'!$G$52&gt;0,+'PIN 18'!$G$8," ")</f>
        <v xml:space="preserve"> </v>
      </c>
      <c r="H201" s="136" t="str">
        <f>IF('PIN 18'!$G$52&gt;0,+'PIN 18'!$G$7," ")</f>
        <v xml:space="preserve"> </v>
      </c>
      <c r="I201" s="90" t="str">
        <f>IF('PIN 18'!$G$52&gt;0,+ROUND('PIN 18'!$G$56,2)," ")</f>
        <v xml:space="preserve"> </v>
      </c>
      <c r="J201" s="90" t="str">
        <f t="shared" si="3"/>
        <v xml:space="preserve"> </v>
      </c>
      <c r="L201" s="153"/>
    </row>
    <row r="202" spans="2:12" ht="20.100000000000001" customHeight="1" x14ac:dyDescent="0.3">
      <c r="B202" s="126">
        <v>19</v>
      </c>
      <c r="C202" s="136" t="str">
        <f>IF('PIN 19'!$G$52&gt;0,+'PIN 19'!$G$5," ")</f>
        <v xml:space="preserve"> </v>
      </c>
      <c r="D202" s="630" t="str">
        <f>IF('PIN 19'!$G$52&gt;0,+'PIN 19'!$G$6," ")</f>
        <v xml:space="preserve"> </v>
      </c>
      <c r="E202" s="631"/>
      <c r="F202" s="632"/>
      <c r="G202" s="136" t="str">
        <f>IF('PIN 19'!$G$52&gt;0,+'PIN 19'!$G$8," ")</f>
        <v xml:space="preserve"> </v>
      </c>
      <c r="H202" s="136" t="str">
        <f>IF('PIN 19'!$G$52&gt;0,+'PIN 19'!$G$7," ")</f>
        <v xml:space="preserve"> </v>
      </c>
      <c r="I202" s="90" t="str">
        <f>IF('PIN 19'!$G$52&gt;0,+ROUND('PIN 19'!$G$56,2)," ")</f>
        <v xml:space="preserve"> </v>
      </c>
      <c r="J202" s="90" t="str">
        <f t="shared" si="3"/>
        <v xml:space="preserve"> </v>
      </c>
      <c r="L202" s="153"/>
    </row>
    <row r="203" spans="2:12" ht="20.100000000000001" customHeight="1" x14ac:dyDescent="0.3">
      <c r="B203" s="126">
        <v>20</v>
      </c>
      <c r="C203" s="136" t="str">
        <f>IF('PIN 20'!$G$52&gt;0,+'PIN 20'!$G$5," ")</f>
        <v xml:space="preserve"> </v>
      </c>
      <c r="D203" s="630" t="str">
        <f>IF('PIN 20'!$G$52&gt;0,+'PIN 20'!$G$6," ")</f>
        <v xml:space="preserve"> </v>
      </c>
      <c r="E203" s="631"/>
      <c r="F203" s="632"/>
      <c r="G203" s="136" t="str">
        <f>IF('PIN 20'!$G$52&gt;0,+'PIN 20'!$G$8," ")</f>
        <v xml:space="preserve"> </v>
      </c>
      <c r="H203" s="136" t="str">
        <f>IF('PIN 20'!$G$52&gt;0,+'PIN 20'!$G$7," ")</f>
        <v xml:space="preserve"> </v>
      </c>
      <c r="I203" s="90" t="str">
        <f>IF('PIN 20'!$G$52&gt;0,+ROUND('PIN 20'!$G$56,2)," ")</f>
        <v xml:space="preserve"> </v>
      </c>
      <c r="J203" s="90" t="str">
        <f t="shared" si="3"/>
        <v xml:space="preserve"> </v>
      </c>
      <c r="L203" s="153"/>
    </row>
    <row r="204" spans="2:12" ht="20.100000000000001" customHeight="1" x14ac:dyDescent="0.3">
      <c r="H204" s="138"/>
      <c r="I204" s="146" t="s">
        <v>18</v>
      </c>
      <c r="J204" s="98">
        <f>SUM(J184:J203)</f>
        <v>0</v>
      </c>
      <c r="L204" s="153"/>
    </row>
    <row r="205" spans="2:12" ht="20.100000000000001" customHeight="1" x14ac:dyDescent="0.3">
      <c r="C205" s="125" t="s">
        <v>65</v>
      </c>
      <c r="D205" s="646"/>
      <c r="E205" s="647"/>
      <c r="F205" s="647"/>
      <c r="G205" s="647"/>
      <c r="H205" s="647"/>
      <c r="I205" s="647"/>
      <c r="J205" s="647"/>
      <c r="L205" s="153"/>
    </row>
    <row r="206" spans="2:12" ht="20.100000000000001" customHeight="1" x14ac:dyDescent="0.3">
      <c r="C206" s="643" t="str">
        <f>$C$45</f>
        <v xml:space="preserve"> ENTER NOTES HERE</v>
      </c>
      <c r="D206" s="644"/>
      <c r="E206" s="644"/>
      <c r="F206" s="644"/>
      <c r="G206" s="644"/>
      <c r="H206" s="644"/>
      <c r="I206" s="644"/>
      <c r="J206" s="644"/>
      <c r="L206" s="153"/>
    </row>
    <row r="207" spans="2:12" ht="20.100000000000001" customHeight="1" x14ac:dyDescent="0.3">
      <c r="C207" s="645"/>
      <c r="D207" s="645"/>
      <c r="E207" s="645"/>
      <c r="F207" s="645"/>
      <c r="G207" s="645"/>
      <c r="H207" s="645"/>
      <c r="I207" s="645"/>
      <c r="J207" s="645"/>
      <c r="L207" s="153"/>
    </row>
    <row r="208" spans="2:12" ht="20.100000000000001" customHeight="1" x14ac:dyDescent="0.3">
      <c r="C208" s="645"/>
      <c r="D208" s="645"/>
      <c r="E208" s="645"/>
      <c r="F208" s="645"/>
      <c r="G208" s="645"/>
      <c r="H208" s="645"/>
      <c r="I208" s="645"/>
      <c r="J208" s="645"/>
      <c r="L208" s="153"/>
    </row>
    <row r="209" spans="1:22" ht="20.100000000000001" customHeight="1" x14ac:dyDescent="0.3">
      <c r="C209" s="645"/>
      <c r="D209" s="645"/>
      <c r="E209" s="645"/>
      <c r="F209" s="645"/>
      <c r="G209" s="645"/>
      <c r="H209" s="645"/>
      <c r="I209" s="645"/>
      <c r="J209" s="645"/>
      <c r="L209" s="153"/>
    </row>
    <row r="210" spans="1:22" ht="20.100000000000001" customHeight="1" x14ac:dyDescent="0.3">
      <c r="C210" s="645"/>
      <c r="D210" s="645"/>
      <c r="E210" s="645"/>
      <c r="F210" s="645"/>
      <c r="G210" s="645"/>
      <c r="H210" s="645"/>
      <c r="I210" s="645"/>
      <c r="J210" s="645"/>
      <c r="L210" s="153"/>
    </row>
    <row r="211" spans="1:22" ht="20.100000000000001" customHeight="1" x14ac:dyDescent="0.3">
      <c r="C211" s="645"/>
      <c r="D211" s="645"/>
      <c r="E211" s="645"/>
      <c r="F211" s="645"/>
      <c r="G211" s="645"/>
      <c r="H211" s="645"/>
      <c r="I211" s="645"/>
      <c r="J211" s="645"/>
      <c r="L211" s="153"/>
    </row>
    <row r="212" spans="1:22" ht="20.100000000000001" customHeight="1" x14ac:dyDescent="0.3">
      <c r="L212" s="153"/>
    </row>
    <row r="213" spans="1:22" ht="20.100000000000001" customHeight="1" x14ac:dyDescent="0.3">
      <c r="L213" s="153"/>
    </row>
    <row r="214" spans="1:22" ht="20.100000000000001" customHeight="1" x14ac:dyDescent="0.3">
      <c r="C214" s="141"/>
      <c r="D214" s="142"/>
      <c r="E214" s="141"/>
      <c r="F214" s="143"/>
      <c r="H214" s="141"/>
      <c r="I214" s="147"/>
      <c r="J214" s="58"/>
      <c r="L214" s="153"/>
    </row>
    <row r="215" spans="1:22" ht="20.100000000000001" customHeight="1" x14ac:dyDescent="0.3">
      <c r="C215" s="635" t="s">
        <v>224</v>
      </c>
      <c r="D215" s="636"/>
      <c r="E215" s="636"/>
      <c r="H215" s="634" t="s">
        <v>223</v>
      </c>
      <c r="I215" s="634"/>
      <c r="J215" s="634"/>
      <c r="L215" s="153"/>
    </row>
    <row r="216" spans="1:22" ht="20.100000000000001" customHeight="1" x14ac:dyDescent="0.3">
      <c r="B216" s="194"/>
      <c r="C216" s="195">
        <f ca="1">NOW()</f>
        <v>43600.393459837964</v>
      </c>
      <c r="D216" s="196">
        <f ca="1">NOW()</f>
        <v>43600.393459837964</v>
      </c>
      <c r="E216" s="627"/>
      <c r="F216" s="627"/>
      <c r="G216" s="627"/>
      <c r="H216" s="627"/>
      <c r="I216" s="627"/>
      <c r="J216" s="627"/>
      <c r="K216" s="43"/>
      <c r="L216" s="44"/>
      <c r="M216" s="628" t="s">
        <v>276</v>
      </c>
      <c r="N216" s="629"/>
      <c r="O216" s="629"/>
      <c r="P216" s="629"/>
      <c r="Q216" s="629"/>
      <c r="R216" s="629"/>
      <c r="S216" s="629"/>
      <c r="T216" s="629"/>
      <c r="U216" s="629"/>
      <c r="V216" s="629"/>
    </row>
    <row r="217" spans="1:22" ht="20.100000000000001" customHeight="1" x14ac:dyDescent="0.3">
      <c r="A217" s="154">
        <v>5</v>
      </c>
      <c r="B217" s="198"/>
      <c r="C217" s="138"/>
      <c r="D217" s="197"/>
      <c r="E217" s="627"/>
      <c r="F217" s="627"/>
      <c r="G217" s="627"/>
      <c r="H217" s="627"/>
      <c r="I217" s="627"/>
      <c r="J217" s="627"/>
      <c r="K217" s="43"/>
      <c r="L217" s="45"/>
      <c r="M217" s="629"/>
      <c r="N217" s="629"/>
      <c r="O217" s="629"/>
      <c r="P217" s="629"/>
      <c r="Q217" s="629"/>
      <c r="R217" s="629"/>
      <c r="S217" s="629"/>
      <c r="T217" s="629"/>
      <c r="U217" s="629"/>
      <c r="V217" s="629"/>
    </row>
    <row r="218" spans="1:22" ht="18.75" x14ac:dyDescent="0.3">
      <c r="B218" s="198"/>
      <c r="C218" s="138"/>
      <c r="D218" s="197"/>
      <c r="E218" s="627"/>
      <c r="F218" s="627"/>
      <c r="G218" s="627"/>
      <c r="H218" s="627"/>
      <c r="I218" s="627"/>
      <c r="J218" s="627"/>
      <c r="K218" s="43"/>
      <c r="L218" s="44"/>
      <c r="M218" s="629"/>
      <c r="N218" s="629"/>
      <c r="O218" s="629"/>
      <c r="P218" s="629"/>
      <c r="Q218" s="629"/>
      <c r="R218" s="629"/>
      <c r="S218" s="629"/>
      <c r="T218" s="629"/>
      <c r="U218" s="629"/>
      <c r="V218" s="629"/>
    </row>
    <row r="219" spans="1:22" ht="18.75" x14ac:dyDescent="0.3">
      <c r="B219" s="633" t="s">
        <v>86</v>
      </c>
      <c r="C219" s="633"/>
      <c r="D219" s="633"/>
      <c r="E219" s="633"/>
      <c r="F219" s="633"/>
      <c r="G219" s="633"/>
      <c r="H219" s="633"/>
      <c r="I219" s="633"/>
      <c r="J219" s="633"/>
    </row>
    <row r="220" spans="1:22" ht="20.100000000000001" customHeight="1" x14ac:dyDescent="0.3">
      <c r="B220" s="633"/>
      <c r="C220" s="633"/>
      <c r="D220" s="633"/>
      <c r="E220" s="633"/>
      <c r="F220" s="633"/>
      <c r="G220" s="633"/>
      <c r="H220" s="633"/>
      <c r="I220" s="633"/>
      <c r="J220" s="633"/>
      <c r="L220" s="23"/>
    </row>
    <row r="221" spans="1:22" ht="20.100000000000001" customHeight="1" x14ac:dyDescent="0.35">
      <c r="B221" s="640" t="str">
        <f>'CONTACT INFO'!$C$7</f>
        <v>COMPANY NAME</v>
      </c>
      <c r="C221" s="626"/>
      <c r="D221" s="626"/>
      <c r="E221" s="626"/>
      <c r="F221" s="626"/>
      <c r="G221" s="626"/>
      <c r="H221" s="626"/>
      <c r="I221" s="626"/>
      <c r="J221" s="626"/>
      <c r="L221" s="23"/>
    </row>
    <row r="222" spans="1:22" ht="20.100000000000001" customHeight="1" x14ac:dyDescent="0.3">
      <c r="B222" s="625" t="str">
        <f>'CONTACT INFO'!$C$8</f>
        <v>ADDRESS</v>
      </c>
      <c r="C222" s="626"/>
      <c r="D222" s="626"/>
      <c r="E222" s="626"/>
      <c r="F222" s="626"/>
      <c r="G222" s="626"/>
      <c r="H222" s="626"/>
      <c r="I222" s="626"/>
      <c r="J222" s="626"/>
      <c r="L222" s="23"/>
    </row>
    <row r="223" spans="1:22" ht="20.100000000000001" customHeight="1" x14ac:dyDescent="0.3">
      <c r="B223" s="625" t="str">
        <f>'CONTACT INFO'!$C$9</f>
        <v>CITY, STATE, ZIP</v>
      </c>
      <c r="C223" s="626"/>
      <c r="D223" s="626"/>
      <c r="E223" s="626"/>
      <c r="F223" s="626"/>
      <c r="G223" s="626"/>
      <c r="H223" s="626"/>
      <c r="I223" s="626"/>
      <c r="J223" s="626"/>
      <c r="L223" s="23"/>
    </row>
    <row r="224" spans="1:22" ht="20.100000000000001" customHeight="1" x14ac:dyDescent="0.3">
      <c r="B224" s="625" t="str">
        <f>"ATTN: "&amp;'CONTACT INFO'!$C$5</f>
        <v>ATTN: CONTACT NAME</v>
      </c>
      <c r="C224" s="648"/>
      <c r="D224" s="648"/>
      <c r="E224" s="648"/>
      <c r="F224" s="648"/>
      <c r="G224" s="648"/>
      <c r="H224" s="648"/>
      <c r="I224" s="648"/>
      <c r="J224" s="648"/>
      <c r="L224" s="23"/>
    </row>
    <row r="225" spans="2:18" ht="20.100000000000001" customHeight="1" x14ac:dyDescent="0.3">
      <c r="B225" s="637" t="str">
        <f>'CONTACT INFO'!$B$10</f>
        <v>PHONE NUMBER:</v>
      </c>
      <c r="C225" s="637"/>
      <c r="D225" s="637"/>
      <c r="E225" s="637"/>
      <c r="F225" s="637"/>
      <c r="G225" s="638">
        <f>'CONTACT INFO'!$C$10</f>
        <v>1111111111</v>
      </c>
      <c r="H225" s="638"/>
      <c r="I225" s="638"/>
      <c r="J225" s="638"/>
      <c r="L225" s="23"/>
    </row>
    <row r="226" spans="2:18" ht="20.100000000000001" customHeight="1" x14ac:dyDescent="0.3">
      <c r="B226" s="304"/>
      <c r="C226" s="305"/>
      <c r="D226" s="305"/>
      <c r="E226" s="305"/>
      <c r="F226" s="308" t="str">
        <f>'CONTACT INFO'!$B$11</f>
        <v>FAX NUMBER:</v>
      </c>
      <c r="G226" s="639">
        <f>'CONTACT INFO'!$C$11</f>
        <v>1111111111</v>
      </c>
      <c r="H226" s="639"/>
      <c r="I226" s="639"/>
      <c r="J226" s="639"/>
      <c r="L226" s="23"/>
    </row>
    <row r="227" spans="2:18" ht="20.100000000000001" customHeight="1" x14ac:dyDescent="0.3">
      <c r="B227" s="625" t="str">
        <f>'CONTACT INFO'!$C$12</f>
        <v>E-MAIL ADDRESS</v>
      </c>
      <c r="C227" s="626"/>
      <c r="D227" s="626"/>
      <c r="E227" s="626"/>
      <c r="F227" s="626"/>
      <c r="G227" s="626"/>
      <c r="H227" s="626"/>
      <c r="I227" s="626"/>
      <c r="J227" s="626"/>
      <c r="L227" s="23"/>
    </row>
    <row r="228" spans="2:18" ht="20.100000000000001" customHeight="1" x14ac:dyDescent="0.3">
      <c r="B228" s="155"/>
      <c r="E228" s="127"/>
      <c r="F228" s="128"/>
      <c r="G228" s="22"/>
      <c r="K228" s="144"/>
      <c r="Q228" s="36"/>
      <c r="R228" s="35"/>
    </row>
    <row r="229" spans="2:18" ht="20.100000000000001" customHeight="1" x14ac:dyDescent="0.3">
      <c r="E229" s="127"/>
      <c r="F229" s="128"/>
      <c r="G229" s="22"/>
    </row>
    <row r="230" spans="2:18" ht="20.100000000000001" customHeight="1" x14ac:dyDescent="0.35">
      <c r="B230" s="129"/>
      <c r="C230" s="123" t="s">
        <v>1</v>
      </c>
      <c r="D230" s="641">
        <f>'PRIME CONTRACTORS'!D8</f>
        <v>0</v>
      </c>
      <c r="E230" s="655"/>
      <c r="F230" s="655"/>
      <c r="G230" s="655"/>
    </row>
    <row r="231" spans="2:18" ht="20.100000000000001" customHeight="1" x14ac:dyDescent="0.3">
      <c r="C231" s="123" t="s">
        <v>2</v>
      </c>
      <c r="D231" s="653">
        <f>'PRIME CONTRACTORS'!H8</f>
        <v>0</v>
      </c>
      <c r="E231" s="656"/>
      <c r="F231" s="656"/>
      <c r="G231" s="656"/>
    </row>
    <row r="232" spans="2:18" ht="20.100000000000001" customHeight="1" x14ac:dyDescent="0.3">
      <c r="C232" s="123" t="s">
        <v>3</v>
      </c>
      <c r="D232" s="649">
        <f>'PRIME CONTRACTORS'!J8</f>
        <v>0</v>
      </c>
      <c r="E232" s="650"/>
      <c r="F232" s="130" t="s">
        <v>4</v>
      </c>
      <c r="G232" s="311">
        <f>'PRIME CONTRACTORS'!K8</f>
        <v>0</v>
      </c>
    </row>
    <row r="233" spans="2:18" ht="20.100000000000001" customHeight="1" x14ac:dyDescent="0.3">
      <c r="C233" s="123" t="s">
        <v>225</v>
      </c>
      <c r="D233" s="651" t="str">
        <f>'PIN 1'!$D$6</f>
        <v>LETTING DATE</v>
      </c>
      <c r="E233" s="652"/>
      <c r="F233" s="652"/>
      <c r="G233" s="132"/>
    </row>
    <row r="234" spans="2:18" ht="20.100000000000001" customHeight="1" x14ac:dyDescent="0.3">
      <c r="C234" s="123" t="s">
        <v>226</v>
      </c>
      <c r="D234" s="131" t="str">
        <f>'PIN 1'!$D$7</f>
        <v>ITEM NUMBER</v>
      </c>
      <c r="E234" s="126" t="s">
        <v>228</v>
      </c>
      <c r="F234" s="131" t="str">
        <f>'PIN 1'!$D$8</f>
        <v>COUNTY</v>
      </c>
      <c r="G234" s="133" t="s">
        <v>227</v>
      </c>
      <c r="H234" s="156" t="str">
        <f>'PIN 1'!$G$6</f>
        <v>CONTRACT NUMBER</v>
      </c>
    </row>
    <row r="236" spans="2:18" ht="20.100000000000001" customHeight="1" x14ac:dyDescent="0.3">
      <c r="C236" s="125" t="s">
        <v>9</v>
      </c>
      <c r="D236" s="134"/>
      <c r="E236" s="125"/>
      <c r="F236" s="125"/>
      <c r="G236" s="135"/>
      <c r="H236" s="135"/>
      <c r="I236" s="97" t="s">
        <v>10</v>
      </c>
      <c r="J236" s="97" t="s">
        <v>11</v>
      </c>
    </row>
    <row r="237" spans="2:18" ht="20.100000000000001" customHeight="1" x14ac:dyDescent="0.3">
      <c r="C237" s="125" t="s">
        <v>12</v>
      </c>
      <c r="D237" s="134" t="s">
        <v>13</v>
      </c>
      <c r="E237" s="125"/>
      <c r="F237" s="125"/>
      <c r="G237" s="135" t="s">
        <v>14</v>
      </c>
      <c r="H237" s="135" t="s">
        <v>90</v>
      </c>
      <c r="I237" s="97" t="s">
        <v>16</v>
      </c>
      <c r="J237" s="97" t="s">
        <v>17</v>
      </c>
    </row>
    <row r="238" spans="2:18" ht="20.100000000000001" customHeight="1" x14ac:dyDescent="0.3">
      <c r="B238" s="126">
        <v>1</v>
      </c>
      <c r="C238" s="136" t="str">
        <f>IF('PIN 1'!$G$54&gt;0,+'PIN 1'!$G$7," ")</f>
        <v xml:space="preserve"> </v>
      </c>
      <c r="D238" s="630" t="str">
        <f>IF('PIN 1'!$G$54&gt;0,+'PIN 1'!$G$8," ")</f>
        <v xml:space="preserve"> </v>
      </c>
      <c r="E238" s="631"/>
      <c r="F238" s="632"/>
      <c r="G238" s="136" t="str">
        <f>IF('PIN 1'!$G$54&gt;0,+'PIN 1'!$G$10," ")</f>
        <v xml:space="preserve"> </v>
      </c>
      <c r="H238" s="136" t="str">
        <f>IF('PIN 1'!$G$54&gt;0,+'PIN 1'!$G$9," ")</f>
        <v xml:space="preserve"> </v>
      </c>
      <c r="I238" s="90" t="str">
        <f>IF('PIN 1'!$G$54&gt;0,+ROUND('PIN 1'!$G$58,2)," ")</f>
        <v xml:space="preserve"> </v>
      </c>
      <c r="J238" s="90" t="str">
        <f t="shared" ref="J238:J257" si="4">IF(I238&gt;0,+H238*I238," ")</f>
        <v xml:space="preserve"> </v>
      </c>
    </row>
    <row r="239" spans="2:18" ht="20.100000000000001" customHeight="1" x14ac:dyDescent="0.3">
      <c r="B239" s="126">
        <v>2</v>
      </c>
      <c r="C239" s="136" t="str">
        <f>IF('PIN 2'!$G$52&gt;0,+'PIN 2'!$G$5," ")</f>
        <v xml:space="preserve"> </v>
      </c>
      <c r="D239" s="630" t="str">
        <f>IF('PIN 2'!$G$52&gt;0,+'PIN 2'!$G$6," ")</f>
        <v xml:space="preserve"> </v>
      </c>
      <c r="E239" s="631"/>
      <c r="F239" s="632"/>
      <c r="G239" s="136" t="str">
        <f>IF('PIN 2'!$G$52&gt;0,+'PIN 2'!$G$8," ")</f>
        <v xml:space="preserve"> </v>
      </c>
      <c r="H239" s="136" t="str">
        <f>IF('PIN 2'!$G$52&gt;0,+'PIN 2'!$G$7," ")</f>
        <v xml:space="preserve"> </v>
      </c>
      <c r="I239" s="90" t="str">
        <f>IF('PIN 2'!$G$52&gt;0,+ROUND('PIN 2'!$G$56,2)," ")</f>
        <v xml:space="preserve"> </v>
      </c>
      <c r="J239" s="90" t="str">
        <f t="shared" si="4"/>
        <v xml:space="preserve"> </v>
      </c>
    </row>
    <row r="240" spans="2:18" ht="20.100000000000001" customHeight="1" x14ac:dyDescent="0.3">
      <c r="B240" s="126">
        <v>3</v>
      </c>
      <c r="C240" s="136" t="str">
        <f>IF('PIN 3'!$G$52&gt;0,+'PIN 3'!$G$5," ")</f>
        <v xml:space="preserve"> </v>
      </c>
      <c r="D240" s="630" t="str">
        <f>IF('PIN 3'!$G$52&gt;0,+'PIN 3'!$G$6," ")</f>
        <v xml:space="preserve"> </v>
      </c>
      <c r="E240" s="631"/>
      <c r="F240" s="632"/>
      <c r="G240" s="136" t="str">
        <f>IF('PIN 3'!$G$52&gt;0,+'PIN 3'!$G$8," ")</f>
        <v xml:space="preserve"> </v>
      </c>
      <c r="H240" s="136" t="str">
        <f>IF('PIN 3'!$G$52&gt;0,+'PIN 3'!$G$7," ")</f>
        <v xml:space="preserve"> </v>
      </c>
      <c r="I240" s="90" t="str">
        <f>IF('PIN 3'!$G$52&gt;0,+ROUND('PIN 3'!$G$56,2)," ")</f>
        <v xml:space="preserve"> </v>
      </c>
      <c r="J240" s="90" t="str">
        <f t="shared" si="4"/>
        <v xml:space="preserve"> </v>
      </c>
    </row>
    <row r="241" spans="2:10" ht="20.100000000000001" customHeight="1" x14ac:dyDescent="0.3">
      <c r="B241" s="126">
        <v>4</v>
      </c>
      <c r="C241" s="136" t="str">
        <f>IF('PIN 4'!$G$52&gt;0,+'PIN 4'!$G$5," ")</f>
        <v xml:space="preserve"> </v>
      </c>
      <c r="D241" s="630" t="str">
        <f>IF('PIN 4'!$G$52&gt;0,+'PIN 4'!$G$6," ")</f>
        <v xml:space="preserve"> </v>
      </c>
      <c r="E241" s="631"/>
      <c r="F241" s="632"/>
      <c r="G241" s="136" t="str">
        <f>IF('PIN 4'!$G$52&gt;0,+'PIN 4'!$G$8," ")</f>
        <v xml:space="preserve"> </v>
      </c>
      <c r="H241" s="136" t="str">
        <f>IF('PIN 4'!$G$52&gt;0,+'PIN 4'!$G$7," ")</f>
        <v xml:space="preserve"> </v>
      </c>
      <c r="I241" s="90" t="str">
        <f>IF('PIN 4'!$G$52&gt;0,+ROUND('PIN 4'!$G$56,2)," ")</f>
        <v xml:space="preserve"> </v>
      </c>
      <c r="J241" s="90" t="str">
        <f t="shared" si="4"/>
        <v xml:space="preserve"> </v>
      </c>
    </row>
    <row r="242" spans="2:10" ht="20.100000000000001" customHeight="1" x14ac:dyDescent="0.3">
      <c r="B242" s="126">
        <v>5</v>
      </c>
      <c r="C242" s="136" t="str">
        <f>IF('PIN 5'!$G$52&gt;0,+'PIN 5'!$G$5," ")</f>
        <v xml:space="preserve"> </v>
      </c>
      <c r="D242" s="630" t="str">
        <f>IF('PIN 5'!$G$52&gt;0,+'PIN 5'!$G$6," ")</f>
        <v xml:space="preserve"> </v>
      </c>
      <c r="E242" s="631"/>
      <c r="F242" s="632"/>
      <c r="G242" s="136" t="str">
        <f>IF('PIN 5'!$G$52&gt;0,+'PIN 5'!$G$8," ")</f>
        <v xml:space="preserve"> </v>
      </c>
      <c r="H242" s="136" t="str">
        <f>IF('PIN 5'!$G$52&gt;0,+'PIN 5'!$G$7," ")</f>
        <v xml:space="preserve"> </v>
      </c>
      <c r="I242" s="90" t="str">
        <f>IF('PIN 5'!$G$52&gt;0,+ROUND('PIN 5'!$G$56,2)," ")</f>
        <v xml:space="preserve"> </v>
      </c>
      <c r="J242" s="90" t="str">
        <f t="shared" si="4"/>
        <v xml:space="preserve"> </v>
      </c>
    </row>
    <row r="243" spans="2:10" ht="20.100000000000001" customHeight="1" x14ac:dyDescent="0.3">
      <c r="B243" s="126">
        <v>6</v>
      </c>
      <c r="C243" s="136" t="str">
        <f>IF('PIN 6'!$G$52&gt;0,+'PIN 6'!$G$5," ")</f>
        <v xml:space="preserve"> </v>
      </c>
      <c r="D243" s="630" t="str">
        <f>IF('PIN 6'!$G$52&gt;0,+'PIN 6'!$G$6," ")</f>
        <v xml:space="preserve"> </v>
      </c>
      <c r="E243" s="631"/>
      <c r="F243" s="632"/>
      <c r="G243" s="136" t="str">
        <f>IF('PIN 6'!$G$52&gt;0,+'PIN 6'!$G$8," ")</f>
        <v xml:space="preserve"> </v>
      </c>
      <c r="H243" s="136" t="str">
        <f>IF('PIN 6'!$G$52&gt;0,+'PIN 6'!$G$7," ")</f>
        <v xml:space="preserve"> </v>
      </c>
      <c r="I243" s="90" t="str">
        <f>IF('PIN 6'!$G$52&gt;0,+ROUND('PIN 6'!$G$56,2)," ")</f>
        <v xml:space="preserve"> </v>
      </c>
      <c r="J243" s="90" t="str">
        <f t="shared" si="4"/>
        <v xml:space="preserve"> </v>
      </c>
    </row>
    <row r="244" spans="2:10" ht="20.100000000000001" customHeight="1" x14ac:dyDescent="0.3">
      <c r="B244" s="126">
        <v>7</v>
      </c>
      <c r="C244" s="136" t="str">
        <f>IF('PIN 7'!$G$52&gt;0,+'PIN 7'!$G$5," ")</f>
        <v xml:space="preserve"> </v>
      </c>
      <c r="D244" s="630" t="str">
        <f>IF('PIN 7'!$G$52&gt;0,+'PIN 7'!$G$6," ")</f>
        <v xml:space="preserve"> </v>
      </c>
      <c r="E244" s="631"/>
      <c r="F244" s="632"/>
      <c r="G244" s="136" t="str">
        <f>IF('PIN 7'!$G$52&gt;0,+'PIN 7'!$G$8," ")</f>
        <v xml:space="preserve"> </v>
      </c>
      <c r="H244" s="136" t="str">
        <f>IF('PIN 7'!$G$52&gt;0,+'PIN 7'!$G$7," ")</f>
        <v xml:space="preserve"> </v>
      </c>
      <c r="I244" s="90" t="str">
        <f>IF('PIN 7'!$G$52&gt;0,+ROUND('PIN 7'!$G$56,2)," ")</f>
        <v xml:space="preserve"> </v>
      </c>
      <c r="J244" s="90" t="str">
        <f t="shared" si="4"/>
        <v xml:space="preserve"> </v>
      </c>
    </row>
    <row r="245" spans="2:10" ht="20.100000000000001" customHeight="1" x14ac:dyDescent="0.3">
      <c r="B245" s="126">
        <v>8</v>
      </c>
      <c r="C245" s="136" t="str">
        <f>IF('PIN 8'!$G$52&gt;0,+'PIN 8'!$G$5," ")</f>
        <v xml:space="preserve"> </v>
      </c>
      <c r="D245" s="630" t="str">
        <f>IF('PIN 8'!$G$52&gt;0,+'PIN 8'!$G$6," ")</f>
        <v xml:space="preserve"> </v>
      </c>
      <c r="E245" s="631"/>
      <c r="F245" s="632"/>
      <c r="G245" s="136" t="str">
        <f>IF('PIN 8'!$G$52&gt;0,+'PIN 8'!$G$8," ")</f>
        <v xml:space="preserve"> </v>
      </c>
      <c r="H245" s="136" t="str">
        <f>IF('PIN 8'!$G$52&gt;0,+'PIN 8'!$G$7," ")</f>
        <v xml:space="preserve"> </v>
      </c>
      <c r="I245" s="90" t="str">
        <f>IF('PIN 8'!$G$52&gt;0,+ROUND('PIN 8'!$G$56,2)," ")</f>
        <v xml:space="preserve"> </v>
      </c>
      <c r="J245" s="90" t="str">
        <f t="shared" si="4"/>
        <v xml:space="preserve"> </v>
      </c>
    </row>
    <row r="246" spans="2:10" ht="20.100000000000001" customHeight="1" x14ac:dyDescent="0.3">
      <c r="B246" s="126">
        <v>9</v>
      </c>
      <c r="C246" s="136" t="str">
        <f>IF('PIN 9'!$G$52&gt;0,+'PIN 9'!$G$5," ")</f>
        <v xml:space="preserve"> </v>
      </c>
      <c r="D246" s="630" t="str">
        <f>IF('PIN 9'!$G$52&gt;0,+'PIN 9'!$G$6," ")</f>
        <v xml:space="preserve"> </v>
      </c>
      <c r="E246" s="631"/>
      <c r="F246" s="632"/>
      <c r="G246" s="136" t="str">
        <f>IF('PIN 9'!$G$52&gt;0,+'PIN 9'!$G$8," ")</f>
        <v xml:space="preserve"> </v>
      </c>
      <c r="H246" s="136" t="str">
        <f>IF('PIN 9'!$G$52&gt;0,+'PIN 9'!$G$7," ")</f>
        <v xml:space="preserve"> </v>
      </c>
      <c r="I246" s="90" t="str">
        <f>IF('PIN 9'!$G$52&gt;0,+ROUND('PIN 9'!$G$56,2)," ")</f>
        <v xml:space="preserve"> </v>
      </c>
      <c r="J246" s="90" t="str">
        <f t="shared" si="4"/>
        <v xml:space="preserve"> </v>
      </c>
    </row>
    <row r="247" spans="2:10" ht="20.100000000000001" customHeight="1" x14ac:dyDescent="0.3">
      <c r="B247" s="126">
        <v>10</v>
      </c>
      <c r="C247" s="136" t="str">
        <f>IF('PIN 10'!$G$52&gt;0,+'PIN 10'!$G$5," ")</f>
        <v xml:space="preserve"> </v>
      </c>
      <c r="D247" s="630" t="str">
        <f>IF('PIN 10'!$G$52&gt;0,+'PIN 10'!$G$6," ")</f>
        <v xml:space="preserve"> </v>
      </c>
      <c r="E247" s="631"/>
      <c r="F247" s="632"/>
      <c r="G247" s="136" t="str">
        <f>IF('PIN 10'!$G$52&gt;0,+'PIN 10'!$G$8," ")</f>
        <v xml:space="preserve"> </v>
      </c>
      <c r="H247" s="136" t="str">
        <f>IF('PIN 10'!$G$52&gt;0,+'PIN 10'!$G$7," ")</f>
        <v xml:space="preserve"> </v>
      </c>
      <c r="I247" s="90" t="str">
        <f>IF('PIN 10'!$G$52&gt;0,+ROUND('PIN 10'!$G$56,2)," ")</f>
        <v xml:space="preserve"> </v>
      </c>
      <c r="J247" s="90" t="str">
        <f t="shared" si="4"/>
        <v xml:space="preserve"> </v>
      </c>
    </row>
    <row r="248" spans="2:10" ht="20.100000000000001" customHeight="1" x14ac:dyDescent="0.3">
      <c r="B248" s="126">
        <v>11</v>
      </c>
      <c r="C248" s="136" t="str">
        <f>IF('PIN 11'!$G$52&gt;0,+'PIN 11'!$G$5," ")</f>
        <v xml:space="preserve"> </v>
      </c>
      <c r="D248" s="630" t="str">
        <f>IF('PIN 11'!$G$52&gt;0,+'PIN 11'!$G$6," ")</f>
        <v xml:space="preserve"> </v>
      </c>
      <c r="E248" s="631"/>
      <c r="F248" s="632"/>
      <c r="G248" s="136" t="str">
        <f>IF('PIN 11'!$G$52&gt;0,+'PIN 11'!$G$8," ")</f>
        <v xml:space="preserve"> </v>
      </c>
      <c r="H248" s="136" t="str">
        <f>IF('PIN 11'!$G$52&gt;0,+'PIN 11'!$G$7," ")</f>
        <v xml:space="preserve"> </v>
      </c>
      <c r="I248" s="90" t="str">
        <f>IF('PIN 11'!$G$52&gt;0,+ROUND('PIN 11'!$G$56,2)," ")</f>
        <v xml:space="preserve"> </v>
      </c>
      <c r="J248" s="90" t="str">
        <f t="shared" si="4"/>
        <v xml:space="preserve"> </v>
      </c>
    </row>
    <row r="249" spans="2:10" ht="20.100000000000001" customHeight="1" x14ac:dyDescent="0.3">
      <c r="B249" s="126">
        <v>12</v>
      </c>
      <c r="C249" s="136" t="str">
        <f>IF('PIN 12'!$G$52&gt;0,+'PIN 12'!$G$5," ")</f>
        <v xml:space="preserve"> </v>
      </c>
      <c r="D249" s="630" t="str">
        <f>IF('PIN 12'!$G$52&gt;0,+'PIN 12'!$G$6," ")</f>
        <v xml:space="preserve"> </v>
      </c>
      <c r="E249" s="631"/>
      <c r="F249" s="632"/>
      <c r="G249" s="136" t="str">
        <f>IF('PIN 12'!$G$52&gt;0,+'PIN 12'!$G$8," ")</f>
        <v xml:space="preserve"> </v>
      </c>
      <c r="H249" s="136" t="str">
        <f>IF('PIN 12'!$G$52&gt;0,+'PIN 12'!$G$7," ")</f>
        <v xml:space="preserve"> </v>
      </c>
      <c r="I249" s="90" t="str">
        <f>IF('PIN 12'!$G$52&gt;0,+ROUND('PIN 12'!$G$56,2)," ")</f>
        <v xml:space="preserve"> </v>
      </c>
      <c r="J249" s="90" t="str">
        <f t="shared" si="4"/>
        <v xml:space="preserve"> </v>
      </c>
    </row>
    <row r="250" spans="2:10" ht="20.100000000000001" customHeight="1" x14ac:dyDescent="0.3">
      <c r="B250" s="126">
        <v>13</v>
      </c>
      <c r="C250" s="136" t="str">
        <f>IF('PIN 13'!$G$52&gt;0,+'PIN 13'!$G$5," ")</f>
        <v xml:space="preserve"> </v>
      </c>
      <c r="D250" s="630" t="str">
        <f>IF('PIN 13'!$G$52&gt;0,+'PIN 13'!$G$6," ")</f>
        <v xml:space="preserve"> </v>
      </c>
      <c r="E250" s="631"/>
      <c r="F250" s="632"/>
      <c r="G250" s="136" t="str">
        <f>IF('PIN 13'!$G$52&gt;0,+'PIN 13'!$G$8," ")</f>
        <v xml:space="preserve"> </v>
      </c>
      <c r="H250" s="136" t="str">
        <f>IF('PIN 13'!$G$52&gt;0,+'PIN 13'!$G$7," ")</f>
        <v xml:space="preserve"> </v>
      </c>
      <c r="I250" s="90" t="str">
        <f>IF('PIN 13'!$G$52&gt;0,+ROUND('PIN 13'!$G$56,2)," ")</f>
        <v xml:space="preserve"> </v>
      </c>
      <c r="J250" s="90" t="str">
        <f t="shared" si="4"/>
        <v xml:space="preserve"> </v>
      </c>
    </row>
    <row r="251" spans="2:10" ht="20.100000000000001" customHeight="1" x14ac:dyDescent="0.3">
      <c r="B251" s="126">
        <v>14</v>
      </c>
      <c r="C251" s="136" t="str">
        <f>IF('PIN 14'!$G$52&gt;0,+'PIN 14'!$G$5," ")</f>
        <v xml:space="preserve"> </v>
      </c>
      <c r="D251" s="630" t="str">
        <f>IF('PIN 14'!$G$52&gt;0,+'PIN 14'!$G$6," ")</f>
        <v xml:space="preserve"> </v>
      </c>
      <c r="E251" s="631"/>
      <c r="F251" s="632"/>
      <c r="G251" s="136" t="str">
        <f>IF('PIN 14'!$G$52&gt;0,+'PIN 14'!$G$8," ")</f>
        <v xml:space="preserve"> </v>
      </c>
      <c r="H251" s="136" t="str">
        <f>IF('PIN 14'!$G$52&gt;0,+'PIN 14'!$G$7," ")</f>
        <v xml:space="preserve"> </v>
      </c>
      <c r="I251" s="90" t="str">
        <f>IF('PIN 14'!$G$52&gt;0,+ROUND('PIN 14'!$G$56,2)," ")</f>
        <v xml:space="preserve"> </v>
      </c>
      <c r="J251" s="90" t="str">
        <f t="shared" si="4"/>
        <v xml:space="preserve"> </v>
      </c>
    </row>
    <row r="252" spans="2:10" ht="20.100000000000001" customHeight="1" x14ac:dyDescent="0.3">
      <c r="B252" s="126">
        <v>15</v>
      </c>
      <c r="C252" s="136" t="str">
        <f>IF('PIN 15'!$G$52&gt;0,+'PIN 15'!$G$5," ")</f>
        <v xml:space="preserve"> </v>
      </c>
      <c r="D252" s="630" t="str">
        <f>IF('PIN 15'!$G$52&gt;0,+'PIN 15'!$G$6," ")</f>
        <v xml:space="preserve"> </v>
      </c>
      <c r="E252" s="631"/>
      <c r="F252" s="632"/>
      <c r="G252" s="136" t="str">
        <f>IF('PIN 15'!$G$52&gt;0,+'PIN 15'!$G$8," ")</f>
        <v xml:space="preserve"> </v>
      </c>
      <c r="H252" s="136" t="str">
        <f>IF('PIN 15'!$G$52&gt;0,+'PIN 15'!$G$7," ")</f>
        <v xml:space="preserve"> </v>
      </c>
      <c r="I252" s="90" t="str">
        <f>IF('PIN 15'!$G$52&gt;0,+ROUND('PIN 15'!$G$56,2)," ")</f>
        <v xml:space="preserve"> </v>
      </c>
      <c r="J252" s="90" t="str">
        <f t="shared" si="4"/>
        <v xml:space="preserve"> </v>
      </c>
    </row>
    <row r="253" spans="2:10" ht="20.100000000000001" customHeight="1" x14ac:dyDescent="0.3">
      <c r="B253" s="126">
        <v>16</v>
      </c>
      <c r="C253" s="136" t="str">
        <f>IF('PIN 16'!$G$52&gt;0,+'PIN 16'!$G$5," ")</f>
        <v xml:space="preserve"> </v>
      </c>
      <c r="D253" s="630" t="str">
        <f>IF('PIN 16'!$G$52&gt;0,+'PIN 16'!$G$6," ")</f>
        <v xml:space="preserve"> </v>
      </c>
      <c r="E253" s="631"/>
      <c r="F253" s="632"/>
      <c r="G253" s="136" t="str">
        <f>IF('PIN 16'!$G$52&gt;0,+'PIN 16'!$G$8," ")</f>
        <v xml:space="preserve"> </v>
      </c>
      <c r="H253" s="136" t="str">
        <f>IF('PIN 16'!$G$52&gt;0,+'PIN 16'!$G$7," ")</f>
        <v xml:space="preserve"> </v>
      </c>
      <c r="I253" s="90" t="str">
        <f>IF('PIN 16'!$G$52&gt;0,+ROUND('PIN 16'!$G$56,2)," ")</f>
        <v xml:space="preserve"> </v>
      </c>
      <c r="J253" s="90" t="str">
        <f t="shared" si="4"/>
        <v xml:space="preserve"> </v>
      </c>
    </row>
    <row r="254" spans="2:10" ht="20.100000000000001" customHeight="1" x14ac:dyDescent="0.3">
      <c r="B254" s="126">
        <v>17</v>
      </c>
      <c r="C254" s="136" t="str">
        <f>IF('PIN 17'!$G$52&gt;0,+'PIN 17'!$G$5," ")</f>
        <v xml:space="preserve"> </v>
      </c>
      <c r="D254" s="630" t="str">
        <f>IF('PIN 17'!$G$52&gt;0,+'PIN 17'!$G$6," ")</f>
        <v xml:space="preserve"> </v>
      </c>
      <c r="E254" s="631"/>
      <c r="F254" s="632"/>
      <c r="G254" s="136" t="str">
        <f>IF('PIN 17'!$G$52&gt;0,+'PIN 17'!$G$8," ")</f>
        <v xml:space="preserve"> </v>
      </c>
      <c r="H254" s="136" t="str">
        <f>IF('PIN 17'!$G$52&gt;0,+'PIN 17'!$G$7," ")</f>
        <v xml:space="preserve"> </v>
      </c>
      <c r="I254" s="90" t="str">
        <f>IF('PIN 17'!$G$52&gt;0,+ROUND('PIN 17'!$G$56,2)," ")</f>
        <v xml:space="preserve"> </v>
      </c>
      <c r="J254" s="90" t="str">
        <f t="shared" si="4"/>
        <v xml:space="preserve"> </v>
      </c>
    </row>
    <row r="255" spans="2:10" ht="20.100000000000001" customHeight="1" x14ac:dyDescent="0.3">
      <c r="B255" s="126">
        <v>18</v>
      </c>
      <c r="C255" s="136" t="str">
        <f>IF('PIN 18'!$G$52&gt;0,+'PIN 18'!$G$5," ")</f>
        <v xml:space="preserve"> </v>
      </c>
      <c r="D255" s="630" t="str">
        <f>IF('PIN 18'!$G$52&gt;0,+'PIN 18'!$G$6," ")</f>
        <v xml:space="preserve"> </v>
      </c>
      <c r="E255" s="631"/>
      <c r="F255" s="632"/>
      <c r="G255" s="136" t="str">
        <f>IF('PIN 18'!$G$52&gt;0,+'PIN 18'!$G$8," ")</f>
        <v xml:space="preserve"> </v>
      </c>
      <c r="H255" s="136" t="str">
        <f>IF('PIN 18'!$G$52&gt;0,+'PIN 18'!$G$7," ")</f>
        <v xml:space="preserve"> </v>
      </c>
      <c r="I255" s="90" t="str">
        <f>IF('PIN 18'!$G$52&gt;0,+ROUND('PIN 18'!$G$56,2)," ")</f>
        <v xml:space="preserve"> </v>
      </c>
      <c r="J255" s="90" t="str">
        <f t="shared" si="4"/>
        <v xml:space="preserve"> </v>
      </c>
    </row>
    <row r="256" spans="2:10" ht="20.100000000000001" customHeight="1" x14ac:dyDescent="0.3">
      <c r="B256" s="126">
        <v>19</v>
      </c>
      <c r="C256" s="136" t="str">
        <f>IF('PIN 19'!$G$52&gt;0,+'PIN 19'!$G$5," ")</f>
        <v xml:space="preserve"> </v>
      </c>
      <c r="D256" s="630" t="str">
        <f>IF('PIN 19'!$G$52&gt;0,+'PIN 19'!$G$6," ")</f>
        <v xml:space="preserve"> </v>
      </c>
      <c r="E256" s="631"/>
      <c r="F256" s="632"/>
      <c r="G256" s="136" t="str">
        <f>IF('PIN 19'!$G$52&gt;0,+'PIN 19'!$G$8," ")</f>
        <v xml:space="preserve"> </v>
      </c>
      <c r="H256" s="136" t="str">
        <f>IF('PIN 19'!$G$52&gt;0,+'PIN 19'!$G$7," ")</f>
        <v xml:space="preserve"> </v>
      </c>
      <c r="I256" s="90" t="str">
        <f>IF('PIN 19'!$G$52&gt;0,+ROUND('PIN 19'!$G$56,2)," ")</f>
        <v xml:space="preserve"> </v>
      </c>
      <c r="J256" s="90" t="str">
        <f t="shared" si="4"/>
        <v xml:space="preserve"> </v>
      </c>
    </row>
    <row r="257" spans="1:22" ht="20.100000000000001" customHeight="1" x14ac:dyDescent="0.3">
      <c r="B257" s="126">
        <v>20</v>
      </c>
      <c r="C257" s="136" t="str">
        <f>IF('PIN 20'!$G$52&gt;0,+'PIN 20'!$G$5," ")</f>
        <v xml:space="preserve"> </v>
      </c>
      <c r="D257" s="630" t="str">
        <f>IF('PIN 20'!$G$52&gt;0,+'PIN 20'!$G$6," ")</f>
        <v xml:space="preserve"> </v>
      </c>
      <c r="E257" s="631"/>
      <c r="F257" s="632"/>
      <c r="G257" s="136" t="str">
        <f>IF('PIN 20'!$G$52&gt;0,+'PIN 20'!$G$8," ")</f>
        <v xml:space="preserve"> </v>
      </c>
      <c r="H257" s="136" t="str">
        <f>IF('PIN 20'!$G$52&gt;0,+'PIN 20'!$G$7," ")</f>
        <v xml:space="preserve"> </v>
      </c>
      <c r="I257" s="90" t="str">
        <f>IF('PIN 20'!$G$52&gt;0,+ROUND('PIN 20'!$G$56,2)," ")</f>
        <v xml:space="preserve"> </v>
      </c>
      <c r="J257" s="90" t="str">
        <f t="shared" si="4"/>
        <v xml:space="preserve"> </v>
      </c>
    </row>
    <row r="258" spans="1:22" ht="20.100000000000001" customHeight="1" x14ac:dyDescent="0.3">
      <c r="H258" s="138"/>
      <c r="I258" s="146" t="s">
        <v>18</v>
      </c>
      <c r="J258" s="98">
        <f>SUM(J238:J257)</f>
        <v>0</v>
      </c>
    </row>
    <row r="259" spans="1:22" ht="20.100000000000001" customHeight="1" x14ac:dyDescent="0.3">
      <c r="C259" s="125" t="s">
        <v>65</v>
      </c>
      <c r="D259" s="646"/>
      <c r="E259" s="647"/>
      <c r="F259" s="647"/>
      <c r="G259" s="647"/>
      <c r="H259" s="647"/>
      <c r="I259" s="647"/>
      <c r="J259" s="647"/>
    </row>
    <row r="260" spans="1:22" ht="20.100000000000001" customHeight="1" x14ac:dyDescent="0.3">
      <c r="C260" s="643" t="str">
        <f>$C$45</f>
        <v xml:space="preserve"> ENTER NOTES HERE</v>
      </c>
      <c r="D260" s="644"/>
      <c r="E260" s="644"/>
      <c r="F260" s="644"/>
      <c r="G260" s="644"/>
      <c r="H260" s="644"/>
      <c r="I260" s="644"/>
      <c r="J260" s="644"/>
    </row>
    <row r="261" spans="1:22" ht="20.100000000000001" customHeight="1" x14ac:dyDescent="0.3">
      <c r="C261" s="645"/>
      <c r="D261" s="645"/>
      <c r="E261" s="645"/>
      <c r="F261" s="645"/>
      <c r="G261" s="645"/>
      <c r="H261" s="645"/>
      <c r="I261" s="645"/>
      <c r="J261" s="645"/>
    </row>
    <row r="262" spans="1:22" ht="20.100000000000001" customHeight="1" x14ac:dyDescent="0.3">
      <c r="C262" s="645"/>
      <c r="D262" s="645"/>
      <c r="E262" s="645"/>
      <c r="F262" s="645"/>
      <c r="G262" s="645"/>
      <c r="H262" s="645"/>
      <c r="I262" s="645"/>
      <c r="J262" s="645"/>
    </row>
    <row r="263" spans="1:22" ht="20.100000000000001" customHeight="1" x14ac:dyDescent="0.3">
      <c r="C263" s="645"/>
      <c r="D263" s="645"/>
      <c r="E263" s="645"/>
      <c r="F263" s="645"/>
      <c r="G263" s="645"/>
      <c r="H263" s="645"/>
      <c r="I263" s="645"/>
      <c r="J263" s="645"/>
    </row>
    <row r="264" spans="1:22" ht="20.100000000000001" customHeight="1" x14ac:dyDescent="0.3">
      <c r="C264" s="645"/>
      <c r="D264" s="645"/>
      <c r="E264" s="645"/>
      <c r="F264" s="645"/>
      <c r="G264" s="645"/>
      <c r="H264" s="645"/>
      <c r="I264" s="645"/>
      <c r="J264" s="645"/>
    </row>
    <row r="265" spans="1:22" ht="20.100000000000001" customHeight="1" x14ac:dyDescent="0.3">
      <c r="C265" s="645"/>
      <c r="D265" s="645"/>
      <c r="E265" s="645"/>
      <c r="F265" s="645"/>
      <c r="G265" s="645"/>
      <c r="H265" s="645"/>
      <c r="I265" s="645"/>
      <c r="J265" s="645"/>
    </row>
    <row r="268" spans="1:22" ht="20.100000000000001" customHeight="1" x14ac:dyDescent="0.3">
      <c r="C268" s="141"/>
      <c r="D268" s="142"/>
      <c r="E268" s="141"/>
      <c r="F268" s="143"/>
      <c r="H268" s="141"/>
      <c r="I268" s="147"/>
      <c r="J268" s="58"/>
    </row>
    <row r="269" spans="1:22" ht="20.100000000000001" customHeight="1" x14ac:dyDescent="0.3">
      <c r="C269" s="635" t="s">
        <v>224</v>
      </c>
      <c r="D269" s="636"/>
      <c r="E269" s="636"/>
      <c r="H269" s="634" t="s">
        <v>223</v>
      </c>
      <c r="I269" s="634"/>
      <c r="J269" s="634"/>
    </row>
    <row r="270" spans="1:22" ht="20.100000000000001" customHeight="1" x14ac:dyDescent="0.3">
      <c r="B270" s="194"/>
      <c r="C270" s="195">
        <f ca="1">NOW()</f>
        <v>43600.393459837964</v>
      </c>
      <c r="D270" s="196">
        <f ca="1">NOW()</f>
        <v>43600.393459837964</v>
      </c>
      <c r="E270" s="627"/>
      <c r="F270" s="627"/>
      <c r="G270" s="627"/>
      <c r="H270" s="627"/>
      <c r="I270" s="627"/>
      <c r="J270" s="627"/>
      <c r="K270" s="43"/>
      <c r="L270" s="44"/>
      <c r="M270" s="628" t="s">
        <v>276</v>
      </c>
      <c r="N270" s="629"/>
      <c r="O270" s="629"/>
      <c r="P270" s="629"/>
      <c r="Q270" s="629"/>
      <c r="R270" s="629"/>
      <c r="S270" s="629"/>
      <c r="T270" s="629"/>
      <c r="U270" s="629"/>
      <c r="V270" s="629"/>
    </row>
    <row r="271" spans="1:22" ht="20.100000000000001" customHeight="1" x14ac:dyDescent="0.3">
      <c r="A271" s="154">
        <v>6</v>
      </c>
      <c r="B271" s="198"/>
      <c r="C271" s="138"/>
      <c r="D271" s="197"/>
      <c r="E271" s="627"/>
      <c r="F271" s="627"/>
      <c r="G271" s="627"/>
      <c r="H271" s="627"/>
      <c r="I271" s="627"/>
      <c r="J271" s="627"/>
      <c r="K271" s="43"/>
      <c r="L271" s="45"/>
      <c r="M271" s="629"/>
      <c r="N271" s="629"/>
      <c r="O271" s="629"/>
      <c r="P271" s="629"/>
      <c r="Q271" s="629"/>
      <c r="R271" s="629"/>
      <c r="S271" s="629"/>
      <c r="T271" s="629"/>
      <c r="U271" s="629"/>
      <c r="V271" s="629"/>
    </row>
    <row r="272" spans="1:22" ht="18.75" x14ac:dyDescent="0.3">
      <c r="B272" s="198"/>
      <c r="C272" s="138"/>
      <c r="D272" s="197"/>
      <c r="E272" s="627"/>
      <c r="F272" s="627"/>
      <c r="G272" s="627"/>
      <c r="H272" s="627"/>
      <c r="I272" s="627"/>
      <c r="J272" s="627"/>
      <c r="K272" s="43"/>
      <c r="L272" s="44"/>
      <c r="M272" s="629"/>
      <c r="N272" s="629"/>
      <c r="O272" s="629"/>
      <c r="P272" s="629"/>
      <c r="Q272" s="629"/>
      <c r="R272" s="629"/>
      <c r="S272" s="629"/>
      <c r="T272" s="629"/>
      <c r="U272" s="629"/>
      <c r="V272" s="629"/>
    </row>
    <row r="273" spans="2:18" ht="18.75" x14ac:dyDescent="0.3">
      <c r="B273" s="633" t="s">
        <v>86</v>
      </c>
      <c r="C273" s="633"/>
      <c r="D273" s="633"/>
      <c r="E273" s="633"/>
      <c r="F273" s="633"/>
      <c r="G273" s="633"/>
      <c r="H273" s="633"/>
      <c r="I273" s="633"/>
      <c r="J273" s="633"/>
    </row>
    <row r="274" spans="2:18" ht="20.100000000000001" customHeight="1" x14ac:dyDescent="0.3">
      <c r="B274" s="633"/>
      <c r="C274" s="633"/>
      <c r="D274" s="633"/>
      <c r="E274" s="633"/>
      <c r="F274" s="633"/>
      <c r="G274" s="633"/>
      <c r="H274" s="633"/>
      <c r="I274" s="633"/>
      <c r="J274" s="633"/>
      <c r="L274" s="23"/>
    </row>
    <row r="275" spans="2:18" ht="20.100000000000001" customHeight="1" x14ac:dyDescent="0.35">
      <c r="B275" s="640" t="str">
        <f>'CONTACT INFO'!$C$7</f>
        <v>COMPANY NAME</v>
      </c>
      <c r="C275" s="626"/>
      <c r="D275" s="626"/>
      <c r="E275" s="626"/>
      <c r="F275" s="626"/>
      <c r="G275" s="626"/>
      <c r="H275" s="626"/>
      <c r="I275" s="626"/>
      <c r="J275" s="626"/>
      <c r="L275" s="23"/>
    </row>
    <row r="276" spans="2:18" ht="20.100000000000001" customHeight="1" x14ac:dyDescent="0.3">
      <c r="B276" s="625" t="str">
        <f>'CONTACT INFO'!$C$8</f>
        <v>ADDRESS</v>
      </c>
      <c r="C276" s="626"/>
      <c r="D276" s="626"/>
      <c r="E276" s="626"/>
      <c r="F276" s="626"/>
      <c r="G276" s="626"/>
      <c r="H276" s="626"/>
      <c r="I276" s="626"/>
      <c r="J276" s="626"/>
      <c r="L276" s="23"/>
    </row>
    <row r="277" spans="2:18" ht="20.100000000000001" customHeight="1" x14ac:dyDescent="0.3">
      <c r="B277" s="625" t="str">
        <f>'CONTACT INFO'!$C$9</f>
        <v>CITY, STATE, ZIP</v>
      </c>
      <c r="C277" s="626"/>
      <c r="D277" s="626"/>
      <c r="E277" s="626"/>
      <c r="F277" s="626"/>
      <c r="G277" s="626"/>
      <c r="H277" s="626"/>
      <c r="I277" s="626"/>
      <c r="J277" s="626"/>
      <c r="L277" s="23"/>
    </row>
    <row r="278" spans="2:18" ht="20.100000000000001" customHeight="1" x14ac:dyDescent="0.3">
      <c r="B278" s="625" t="str">
        <f>"ATTN: "&amp;'CONTACT INFO'!$C$5</f>
        <v>ATTN: CONTACT NAME</v>
      </c>
      <c r="C278" s="648"/>
      <c r="D278" s="648"/>
      <c r="E278" s="648"/>
      <c r="F278" s="648"/>
      <c r="G278" s="648"/>
      <c r="H278" s="648"/>
      <c r="I278" s="648"/>
      <c r="J278" s="648"/>
      <c r="L278" s="23"/>
    </row>
    <row r="279" spans="2:18" ht="20.100000000000001" customHeight="1" x14ac:dyDescent="0.3">
      <c r="B279" s="637" t="str">
        <f>'CONTACT INFO'!$B$10</f>
        <v>PHONE NUMBER:</v>
      </c>
      <c r="C279" s="637"/>
      <c r="D279" s="637"/>
      <c r="E279" s="637"/>
      <c r="F279" s="637"/>
      <c r="G279" s="638">
        <f>'CONTACT INFO'!$C$10</f>
        <v>1111111111</v>
      </c>
      <c r="H279" s="638"/>
      <c r="I279" s="638"/>
      <c r="J279" s="638"/>
      <c r="L279" s="23"/>
    </row>
    <row r="280" spans="2:18" ht="20.100000000000001" customHeight="1" x14ac:dyDescent="0.3">
      <c r="B280" s="304"/>
      <c r="C280" s="305"/>
      <c r="D280" s="305"/>
      <c r="E280" s="305"/>
      <c r="F280" s="308" t="str">
        <f>'CONTACT INFO'!$B$11</f>
        <v>FAX NUMBER:</v>
      </c>
      <c r="G280" s="639">
        <f>'CONTACT INFO'!$C$11</f>
        <v>1111111111</v>
      </c>
      <c r="H280" s="639"/>
      <c r="I280" s="639"/>
      <c r="J280" s="639"/>
      <c r="L280" s="23"/>
    </row>
    <row r="281" spans="2:18" ht="20.100000000000001" customHeight="1" x14ac:dyDescent="0.3">
      <c r="B281" s="625" t="str">
        <f>'CONTACT INFO'!$C$12</f>
        <v>E-MAIL ADDRESS</v>
      </c>
      <c r="C281" s="626"/>
      <c r="D281" s="626"/>
      <c r="E281" s="626"/>
      <c r="F281" s="626"/>
      <c r="G281" s="626"/>
      <c r="H281" s="626"/>
      <c r="I281" s="626"/>
      <c r="J281" s="626"/>
      <c r="L281" s="23"/>
    </row>
    <row r="282" spans="2:18" ht="20.100000000000001" customHeight="1" x14ac:dyDescent="0.3">
      <c r="B282" s="155"/>
      <c r="E282" s="127"/>
      <c r="F282" s="128"/>
      <c r="G282" s="22"/>
      <c r="K282" s="144"/>
      <c r="Q282" s="36"/>
      <c r="R282" s="35"/>
    </row>
    <row r="283" spans="2:18" ht="20.100000000000001" customHeight="1" x14ac:dyDescent="0.3">
      <c r="E283" s="127"/>
      <c r="F283" s="128"/>
      <c r="G283" s="22"/>
    </row>
    <row r="284" spans="2:18" ht="20.100000000000001" customHeight="1" x14ac:dyDescent="0.35">
      <c r="B284" s="129"/>
      <c r="C284" s="123" t="s">
        <v>1</v>
      </c>
      <c r="D284" s="641">
        <f>'PRIME CONTRACTORS'!D9</f>
        <v>0</v>
      </c>
      <c r="E284" s="642"/>
      <c r="F284" s="642"/>
      <c r="G284" s="642"/>
    </row>
    <row r="285" spans="2:18" ht="20.100000000000001" customHeight="1" x14ac:dyDescent="0.3">
      <c r="C285" s="123" t="s">
        <v>2</v>
      </c>
      <c r="D285" s="653">
        <f>'PRIME CONTRACTORS'!H9</f>
        <v>0</v>
      </c>
      <c r="E285" s="654"/>
      <c r="F285" s="654"/>
      <c r="G285" s="654"/>
    </row>
    <row r="286" spans="2:18" ht="20.100000000000001" customHeight="1" x14ac:dyDescent="0.3">
      <c r="C286" s="123" t="s">
        <v>3</v>
      </c>
      <c r="D286" s="649">
        <f>'PRIME CONTRACTORS'!J9</f>
        <v>0</v>
      </c>
      <c r="E286" s="650"/>
      <c r="F286" s="130" t="s">
        <v>4</v>
      </c>
      <c r="G286" s="311">
        <f>'PRIME CONTRACTORS'!K9</f>
        <v>0</v>
      </c>
    </row>
    <row r="287" spans="2:18" ht="20.100000000000001" customHeight="1" x14ac:dyDescent="0.3">
      <c r="C287" s="123" t="s">
        <v>225</v>
      </c>
      <c r="D287" s="651" t="str">
        <f>'PIN 1'!$D$6</f>
        <v>LETTING DATE</v>
      </c>
      <c r="E287" s="652"/>
      <c r="F287" s="652"/>
      <c r="G287" s="132"/>
    </row>
    <row r="288" spans="2:18" ht="20.100000000000001" customHeight="1" x14ac:dyDescent="0.3">
      <c r="C288" s="123" t="s">
        <v>226</v>
      </c>
      <c r="D288" s="131" t="str">
        <f>'PIN 1'!$D$7</f>
        <v>ITEM NUMBER</v>
      </c>
      <c r="E288" s="126" t="s">
        <v>228</v>
      </c>
      <c r="F288" s="131" t="str">
        <f>'PIN 1'!$D$8</f>
        <v>COUNTY</v>
      </c>
      <c r="G288" s="133" t="s">
        <v>227</v>
      </c>
      <c r="H288" s="131" t="str">
        <f>'PIN 1'!$G$6</f>
        <v>CONTRACT NUMBER</v>
      </c>
    </row>
    <row r="290" spans="2:10" ht="20.100000000000001" customHeight="1" x14ac:dyDescent="0.3">
      <c r="C290" s="125" t="s">
        <v>9</v>
      </c>
      <c r="D290" s="134"/>
      <c r="E290" s="125"/>
      <c r="F290" s="125"/>
      <c r="G290" s="135"/>
      <c r="H290" s="135"/>
      <c r="I290" s="97" t="s">
        <v>10</v>
      </c>
      <c r="J290" s="97" t="s">
        <v>11</v>
      </c>
    </row>
    <row r="291" spans="2:10" ht="20.100000000000001" customHeight="1" x14ac:dyDescent="0.3">
      <c r="C291" s="125" t="s">
        <v>12</v>
      </c>
      <c r="D291" s="134" t="s">
        <v>13</v>
      </c>
      <c r="E291" s="125"/>
      <c r="F291" s="125"/>
      <c r="G291" s="135" t="s">
        <v>14</v>
      </c>
      <c r="H291" s="135" t="s">
        <v>90</v>
      </c>
      <c r="I291" s="97" t="s">
        <v>16</v>
      </c>
      <c r="J291" s="97" t="s">
        <v>17</v>
      </c>
    </row>
    <row r="292" spans="2:10" ht="20.100000000000001" customHeight="1" x14ac:dyDescent="0.3">
      <c r="B292" s="126">
        <v>1</v>
      </c>
      <c r="C292" s="136" t="str">
        <f>IF('PIN 1'!$G$54&gt;0,+'PIN 1'!$G$7," ")</f>
        <v xml:space="preserve"> </v>
      </c>
      <c r="D292" s="630" t="str">
        <f>IF('PIN 1'!$G$54&gt;0,+'PIN 1'!$G$8," ")</f>
        <v xml:space="preserve"> </v>
      </c>
      <c r="E292" s="631"/>
      <c r="F292" s="632"/>
      <c r="G292" s="136" t="str">
        <f>IF('PIN 1'!$G$54&gt;0,+'PIN 1'!$G$10," ")</f>
        <v xml:space="preserve"> </v>
      </c>
      <c r="H292" s="136" t="str">
        <f>IF('PIN 1'!$G$54&gt;0,+'PIN 1'!$G$9," ")</f>
        <v xml:space="preserve"> </v>
      </c>
      <c r="I292" s="90" t="str">
        <f>IF('PIN 1'!$G$54&gt;0,+ROUND('PIN 1'!$G$58,2)," ")</f>
        <v xml:space="preserve"> </v>
      </c>
      <c r="J292" s="90" t="str">
        <f t="shared" ref="J292:J311" si="5">IF(I292&gt;0,+H292*I292," ")</f>
        <v xml:space="preserve"> </v>
      </c>
    </row>
    <row r="293" spans="2:10" ht="20.100000000000001" customHeight="1" x14ac:dyDescent="0.3">
      <c r="B293" s="126">
        <v>2</v>
      </c>
      <c r="C293" s="136" t="str">
        <f>IF('PIN 2'!$G$52&gt;0,+'PIN 2'!$G$5," ")</f>
        <v xml:space="preserve"> </v>
      </c>
      <c r="D293" s="630" t="str">
        <f>IF('PIN 2'!$G$52&gt;0,+'PIN 2'!$G$6," ")</f>
        <v xml:space="preserve"> </v>
      </c>
      <c r="E293" s="631"/>
      <c r="F293" s="632"/>
      <c r="G293" s="136" t="str">
        <f>IF('PIN 2'!$G$52&gt;0,+'PIN 2'!$G$8," ")</f>
        <v xml:space="preserve"> </v>
      </c>
      <c r="H293" s="136" t="str">
        <f>IF('PIN 2'!$G$52&gt;0,+'PIN 2'!$G$7," ")</f>
        <v xml:space="preserve"> </v>
      </c>
      <c r="I293" s="90" t="str">
        <f>IF('PIN 2'!$G$52&gt;0,+ROUND('PIN 2'!$G$56,2)," ")</f>
        <v xml:space="preserve"> </v>
      </c>
      <c r="J293" s="90" t="str">
        <f t="shared" si="5"/>
        <v xml:space="preserve"> </v>
      </c>
    </row>
    <row r="294" spans="2:10" ht="20.100000000000001" customHeight="1" x14ac:dyDescent="0.3">
      <c r="B294" s="126">
        <v>3</v>
      </c>
      <c r="C294" s="136" t="str">
        <f>IF('PIN 3'!$G$52&gt;0,+'PIN 3'!$G$5," ")</f>
        <v xml:space="preserve"> </v>
      </c>
      <c r="D294" s="630" t="str">
        <f>IF('PIN 3'!$G$52&gt;0,+'PIN 3'!$G$6," ")</f>
        <v xml:space="preserve"> </v>
      </c>
      <c r="E294" s="631"/>
      <c r="F294" s="632"/>
      <c r="G294" s="136" t="str">
        <f>IF('PIN 3'!$G$52&gt;0,+'PIN 3'!$G$8," ")</f>
        <v xml:space="preserve"> </v>
      </c>
      <c r="H294" s="136" t="str">
        <f>IF('PIN 3'!$G$52&gt;0,+'PIN 3'!$G$7," ")</f>
        <v xml:space="preserve"> </v>
      </c>
      <c r="I294" s="90" t="str">
        <f>IF('PIN 3'!$G$52&gt;0,+ROUND('PIN 3'!$G$56,2)," ")</f>
        <v xml:space="preserve"> </v>
      </c>
      <c r="J294" s="90" t="str">
        <f t="shared" si="5"/>
        <v xml:space="preserve"> </v>
      </c>
    </row>
    <row r="295" spans="2:10" ht="20.100000000000001" customHeight="1" x14ac:dyDescent="0.3">
      <c r="B295" s="126">
        <v>4</v>
      </c>
      <c r="C295" s="136" t="str">
        <f>IF('PIN 4'!$G$52&gt;0,+'PIN 4'!$G$5," ")</f>
        <v xml:space="preserve"> </v>
      </c>
      <c r="D295" s="630" t="str">
        <f>IF('PIN 4'!$G$52&gt;0,+'PIN 4'!$G$6," ")</f>
        <v xml:space="preserve"> </v>
      </c>
      <c r="E295" s="631"/>
      <c r="F295" s="632"/>
      <c r="G295" s="136" t="str">
        <f>IF('PIN 4'!$G$52&gt;0,+'PIN 4'!$G$8," ")</f>
        <v xml:space="preserve"> </v>
      </c>
      <c r="H295" s="136" t="str">
        <f>IF('PIN 4'!$G$52&gt;0,+'PIN 4'!$G$7," ")</f>
        <v xml:space="preserve"> </v>
      </c>
      <c r="I295" s="90" t="str">
        <f>IF('PIN 4'!$G$52&gt;0,+ROUND('PIN 4'!$G$56,2)," ")</f>
        <v xml:space="preserve"> </v>
      </c>
      <c r="J295" s="90" t="str">
        <f t="shared" si="5"/>
        <v xml:space="preserve"> </v>
      </c>
    </row>
    <row r="296" spans="2:10" ht="20.100000000000001" customHeight="1" x14ac:dyDescent="0.3">
      <c r="B296" s="126">
        <v>5</v>
      </c>
      <c r="C296" s="136" t="str">
        <f>IF('PIN 5'!$G$52&gt;0,+'PIN 5'!$G$5," ")</f>
        <v xml:space="preserve"> </v>
      </c>
      <c r="D296" s="630" t="str">
        <f>IF('PIN 5'!$G$52&gt;0,+'PIN 5'!$G$6," ")</f>
        <v xml:space="preserve"> </v>
      </c>
      <c r="E296" s="631"/>
      <c r="F296" s="632"/>
      <c r="G296" s="136" t="str">
        <f>IF('PIN 5'!$G$52&gt;0,+'PIN 5'!$G$8," ")</f>
        <v xml:space="preserve"> </v>
      </c>
      <c r="H296" s="136" t="str">
        <f>IF('PIN 5'!$G$52&gt;0,+'PIN 5'!$G$7," ")</f>
        <v xml:space="preserve"> </v>
      </c>
      <c r="I296" s="90" t="str">
        <f>IF('PIN 5'!$G$52&gt;0,+ROUND('PIN 5'!$G$56,2)," ")</f>
        <v xml:space="preserve"> </v>
      </c>
      <c r="J296" s="90" t="str">
        <f t="shared" si="5"/>
        <v xml:space="preserve"> </v>
      </c>
    </row>
    <row r="297" spans="2:10" ht="20.100000000000001" customHeight="1" x14ac:dyDescent="0.3">
      <c r="B297" s="126">
        <v>6</v>
      </c>
      <c r="C297" s="136" t="str">
        <f>IF('PIN 6'!$G$52&gt;0,+'PIN 6'!$G$5," ")</f>
        <v xml:space="preserve"> </v>
      </c>
      <c r="D297" s="630" t="str">
        <f>IF('PIN 6'!$G$52&gt;0,+'PIN 6'!$G$6," ")</f>
        <v xml:space="preserve"> </v>
      </c>
      <c r="E297" s="631"/>
      <c r="F297" s="632"/>
      <c r="G297" s="136" t="str">
        <f>IF('PIN 6'!$G$52&gt;0,+'PIN 6'!$G$8," ")</f>
        <v xml:space="preserve"> </v>
      </c>
      <c r="H297" s="136" t="str">
        <f>IF('PIN 6'!$G$52&gt;0,+'PIN 6'!$G$7," ")</f>
        <v xml:space="preserve"> </v>
      </c>
      <c r="I297" s="90" t="str">
        <f>IF('PIN 6'!$G$52&gt;0,+ROUND('PIN 6'!$G$56,2)," ")</f>
        <v xml:space="preserve"> </v>
      </c>
      <c r="J297" s="90" t="str">
        <f t="shared" si="5"/>
        <v xml:space="preserve"> </v>
      </c>
    </row>
    <row r="298" spans="2:10" ht="20.100000000000001" customHeight="1" x14ac:dyDescent="0.3">
      <c r="B298" s="126">
        <v>7</v>
      </c>
      <c r="C298" s="136" t="str">
        <f>IF('PIN 7'!$G$52&gt;0,+'PIN 7'!$G$5," ")</f>
        <v xml:space="preserve"> </v>
      </c>
      <c r="D298" s="630" t="str">
        <f>IF('PIN 7'!$G$52&gt;0,+'PIN 7'!$G$6," ")</f>
        <v xml:space="preserve"> </v>
      </c>
      <c r="E298" s="631"/>
      <c r="F298" s="632"/>
      <c r="G298" s="136" t="str">
        <f>IF('PIN 7'!$G$52&gt;0,+'PIN 7'!$G$8," ")</f>
        <v xml:space="preserve"> </v>
      </c>
      <c r="H298" s="136" t="str">
        <f>IF('PIN 7'!$G$52&gt;0,+'PIN 7'!$G$7," ")</f>
        <v xml:space="preserve"> </v>
      </c>
      <c r="I298" s="90" t="str">
        <f>IF('PIN 7'!$G$52&gt;0,+ROUND('PIN 7'!$G$56,2)," ")</f>
        <v xml:space="preserve"> </v>
      </c>
      <c r="J298" s="90" t="str">
        <f t="shared" si="5"/>
        <v xml:space="preserve"> </v>
      </c>
    </row>
    <row r="299" spans="2:10" ht="20.100000000000001" customHeight="1" x14ac:dyDescent="0.3">
      <c r="B299" s="126">
        <v>8</v>
      </c>
      <c r="C299" s="136" t="str">
        <f>IF('PIN 8'!$G$52&gt;0,+'PIN 8'!$G$5," ")</f>
        <v xml:space="preserve"> </v>
      </c>
      <c r="D299" s="630" t="str">
        <f>IF('PIN 8'!$G$52&gt;0,+'PIN 8'!$G$6," ")</f>
        <v xml:space="preserve"> </v>
      </c>
      <c r="E299" s="631"/>
      <c r="F299" s="632"/>
      <c r="G299" s="136" t="str">
        <f>IF('PIN 8'!$G$52&gt;0,+'PIN 8'!$G$8," ")</f>
        <v xml:space="preserve"> </v>
      </c>
      <c r="H299" s="136" t="str">
        <f>IF('PIN 8'!$G$52&gt;0,+'PIN 8'!$G$7," ")</f>
        <v xml:space="preserve"> </v>
      </c>
      <c r="I299" s="90" t="str">
        <f>IF('PIN 8'!$G$52&gt;0,+ROUND('PIN 8'!$G$56,2)," ")</f>
        <v xml:space="preserve"> </v>
      </c>
      <c r="J299" s="90" t="str">
        <f t="shared" si="5"/>
        <v xml:space="preserve"> </v>
      </c>
    </row>
    <row r="300" spans="2:10" ht="20.100000000000001" customHeight="1" x14ac:dyDescent="0.3">
      <c r="B300" s="126">
        <v>9</v>
      </c>
      <c r="C300" s="136" t="str">
        <f>IF('PIN 9'!$G$52&gt;0,+'PIN 9'!$G$5," ")</f>
        <v xml:space="preserve"> </v>
      </c>
      <c r="D300" s="630" t="str">
        <f>IF('PIN 9'!$G$52&gt;0,+'PIN 9'!$G$6," ")</f>
        <v xml:space="preserve"> </v>
      </c>
      <c r="E300" s="631"/>
      <c r="F300" s="632"/>
      <c r="G300" s="136" t="str">
        <f>IF('PIN 9'!$G$52&gt;0,+'PIN 9'!$G$8," ")</f>
        <v xml:space="preserve"> </v>
      </c>
      <c r="H300" s="136" t="str">
        <f>IF('PIN 9'!$G$52&gt;0,+'PIN 9'!$G$7," ")</f>
        <v xml:space="preserve"> </v>
      </c>
      <c r="I300" s="90" t="str">
        <f>IF('PIN 9'!$G$52&gt;0,+ROUND('PIN 9'!$G$56,2)," ")</f>
        <v xml:space="preserve"> </v>
      </c>
      <c r="J300" s="90" t="str">
        <f t="shared" si="5"/>
        <v xml:space="preserve"> </v>
      </c>
    </row>
    <row r="301" spans="2:10" ht="20.100000000000001" customHeight="1" x14ac:dyDescent="0.3">
      <c r="B301" s="126">
        <v>10</v>
      </c>
      <c r="C301" s="136" t="str">
        <f>IF('PIN 10'!$G$52&gt;0,+'PIN 10'!$G$5," ")</f>
        <v xml:space="preserve"> </v>
      </c>
      <c r="D301" s="630" t="str">
        <f>IF('PIN 10'!$G$52&gt;0,+'PIN 10'!$G$6," ")</f>
        <v xml:space="preserve"> </v>
      </c>
      <c r="E301" s="631"/>
      <c r="F301" s="632"/>
      <c r="G301" s="136" t="str">
        <f>IF('PIN 10'!$G$52&gt;0,+'PIN 10'!$G$8," ")</f>
        <v xml:space="preserve"> </v>
      </c>
      <c r="H301" s="136" t="str">
        <f>IF('PIN 10'!$G$52&gt;0,+'PIN 10'!$G$7," ")</f>
        <v xml:space="preserve"> </v>
      </c>
      <c r="I301" s="90" t="str">
        <f>IF('PIN 10'!$G$52&gt;0,+ROUND('PIN 10'!$G$56,2)," ")</f>
        <v xml:space="preserve"> </v>
      </c>
      <c r="J301" s="90" t="str">
        <f t="shared" si="5"/>
        <v xml:space="preserve"> </v>
      </c>
    </row>
    <row r="302" spans="2:10" ht="20.100000000000001" customHeight="1" x14ac:dyDescent="0.3">
      <c r="B302" s="126">
        <v>11</v>
      </c>
      <c r="C302" s="136" t="str">
        <f>IF('PIN 11'!$G$52&gt;0,+'PIN 11'!$G$5," ")</f>
        <v xml:space="preserve"> </v>
      </c>
      <c r="D302" s="630" t="str">
        <f>IF('PIN 11'!$G$52&gt;0,+'PIN 11'!$G$6," ")</f>
        <v xml:space="preserve"> </v>
      </c>
      <c r="E302" s="631"/>
      <c r="F302" s="632"/>
      <c r="G302" s="136" t="str">
        <f>IF('PIN 11'!$G$52&gt;0,+'PIN 11'!$G$8," ")</f>
        <v xml:space="preserve"> </v>
      </c>
      <c r="H302" s="136" t="str">
        <f>IF('PIN 11'!$G$52&gt;0,+'PIN 11'!$G$7," ")</f>
        <v xml:space="preserve"> </v>
      </c>
      <c r="I302" s="90" t="str">
        <f>IF('PIN 11'!$G$52&gt;0,+ROUND('PIN 11'!$G$56,2)," ")</f>
        <v xml:space="preserve"> </v>
      </c>
      <c r="J302" s="90" t="str">
        <f t="shared" si="5"/>
        <v xml:space="preserve"> </v>
      </c>
    </row>
    <row r="303" spans="2:10" ht="20.100000000000001" customHeight="1" x14ac:dyDescent="0.3">
      <c r="B303" s="126">
        <v>12</v>
      </c>
      <c r="C303" s="136" t="str">
        <f>IF('PIN 12'!$G$52&gt;0,+'PIN 12'!$G$5," ")</f>
        <v xml:space="preserve"> </v>
      </c>
      <c r="D303" s="630" t="str">
        <f>IF('PIN 12'!$G$52&gt;0,+'PIN 12'!$G$6," ")</f>
        <v xml:space="preserve"> </v>
      </c>
      <c r="E303" s="631"/>
      <c r="F303" s="632"/>
      <c r="G303" s="136" t="str">
        <f>IF('PIN 12'!$G$52&gt;0,+'PIN 12'!$G$8," ")</f>
        <v xml:space="preserve"> </v>
      </c>
      <c r="H303" s="136" t="str">
        <f>IF('PIN 12'!$G$52&gt;0,+'PIN 12'!$G$7," ")</f>
        <v xml:space="preserve"> </v>
      </c>
      <c r="I303" s="90" t="str">
        <f>IF('PIN 12'!$G$52&gt;0,+ROUND('PIN 12'!$G$56,2)," ")</f>
        <v xml:space="preserve"> </v>
      </c>
      <c r="J303" s="90" t="str">
        <f t="shared" si="5"/>
        <v xml:space="preserve"> </v>
      </c>
    </row>
    <row r="304" spans="2:10" ht="20.100000000000001" customHeight="1" x14ac:dyDescent="0.3">
      <c r="B304" s="126">
        <v>13</v>
      </c>
      <c r="C304" s="136" t="str">
        <f>IF('PIN 13'!$G$52&gt;0,+'PIN 13'!$G$5," ")</f>
        <v xml:space="preserve"> </v>
      </c>
      <c r="D304" s="630" t="str">
        <f>IF('PIN 13'!$G$52&gt;0,+'PIN 13'!$G$6," ")</f>
        <v xml:space="preserve"> </v>
      </c>
      <c r="E304" s="631"/>
      <c r="F304" s="632"/>
      <c r="G304" s="136" t="str">
        <f>IF('PIN 13'!$G$52&gt;0,+'PIN 13'!$G$8," ")</f>
        <v xml:space="preserve"> </v>
      </c>
      <c r="H304" s="136" t="str">
        <f>IF('PIN 13'!$G$52&gt;0,+'PIN 13'!$G$7," ")</f>
        <v xml:space="preserve"> </v>
      </c>
      <c r="I304" s="90" t="str">
        <f>IF('PIN 13'!$G$52&gt;0,+ROUND('PIN 13'!$G$56,2)," ")</f>
        <v xml:space="preserve"> </v>
      </c>
      <c r="J304" s="90" t="str">
        <f t="shared" si="5"/>
        <v xml:space="preserve"> </v>
      </c>
    </row>
    <row r="305" spans="2:10" ht="20.100000000000001" customHeight="1" x14ac:dyDescent="0.3">
      <c r="B305" s="126">
        <v>14</v>
      </c>
      <c r="C305" s="136" t="str">
        <f>IF('PIN 14'!$G$52&gt;0,+'PIN 14'!$G$5," ")</f>
        <v xml:space="preserve"> </v>
      </c>
      <c r="D305" s="630" t="str">
        <f>IF('PIN 14'!$G$52&gt;0,+'PIN 14'!$G$6," ")</f>
        <v xml:space="preserve"> </v>
      </c>
      <c r="E305" s="631"/>
      <c r="F305" s="632"/>
      <c r="G305" s="136" t="str">
        <f>IF('PIN 14'!$G$52&gt;0,+'PIN 14'!$G$8," ")</f>
        <v xml:space="preserve"> </v>
      </c>
      <c r="H305" s="136" t="str">
        <f>IF('PIN 14'!$G$52&gt;0,+'PIN 14'!$G$7," ")</f>
        <v xml:space="preserve"> </v>
      </c>
      <c r="I305" s="90" t="str">
        <f>IF('PIN 14'!$G$52&gt;0,+ROUND('PIN 14'!$G$56,2)," ")</f>
        <v xml:space="preserve"> </v>
      </c>
      <c r="J305" s="90" t="str">
        <f t="shared" si="5"/>
        <v xml:space="preserve"> </v>
      </c>
    </row>
    <row r="306" spans="2:10" ht="20.100000000000001" customHeight="1" x14ac:dyDescent="0.3">
      <c r="B306" s="126">
        <v>15</v>
      </c>
      <c r="C306" s="136" t="str">
        <f>IF('PIN 15'!$G$52&gt;0,+'PIN 15'!$G$5," ")</f>
        <v xml:space="preserve"> </v>
      </c>
      <c r="D306" s="630" t="str">
        <f>IF('PIN 15'!$G$52&gt;0,+'PIN 15'!$G$6," ")</f>
        <v xml:space="preserve"> </v>
      </c>
      <c r="E306" s="631"/>
      <c r="F306" s="632"/>
      <c r="G306" s="136" t="str">
        <f>IF('PIN 15'!$G$52&gt;0,+'PIN 15'!$G$8," ")</f>
        <v xml:space="preserve"> </v>
      </c>
      <c r="H306" s="136" t="str">
        <f>IF('PIN 15'!$G$52&gt;0,+'PIN 15'!$G$7," ")</f>
        <v xml:space="preserve"> </v>
      </c>
      <c r="I306" s="90" t="str">
        <f>IF('PIN 15'!$G$52&gt;0,+ROUND('PIN 15'!$G$56,2)," ")</f>
        <v xml:space="preserve"> </v>
      </c>
      <c r="J306" s="90" t="str">
        <f t="shared" si="5"/>
        <v xml:space="preserve"> </v>
      </c>
    </row>
    <row r="307" spans="2:10" ht="20.100000000000001" customHeight="1" x14ac:dyDescent="0.3">
      <c r="B307" s="126">
        <v>16</v>
      </c>
      <c r="C307" s="136" t="str">
        <f>IF('PIN 16'!$G$52&gt;0,+'PIN 16'!$G$5," ")</f>
        <v xml:space="preserve"> </v>
      </c>
      <c r="D307" s="630" t="str">
        <f>IF('PIN 16'!$G$52&gt;0,+'PIN 16'!$G$6," ")</f>
        <v xml:space="preserve"> </v>
      </c>
      <c r="E307" s="631"/>
      <c r="F307" s="632"/>
      <c r="G307" s="136" t="str">
        <f>IF('PIN 16'!$G$52&gt;0,+'PIN 16'!$G$8," ")</f>
        <v xml:space="preserve"> </v>
      </c>
      <c r="H307" s="136" t="str">
        <f>IF('PIN 16'!$G$52&gt;0,+'PIN 16'!$G$7," ")</f>
        <v xml:space="preserve"> </v>
      </c>
      <c r="I307" s="90" t="str">
        <f>IF('PIN 16'!$G$52&gt;0,+ROUND('PIN 16'!$G$56,2)," ")</f>
        <v xml:space="preserve"> </v>
      </c>
      <c r="J307" s="90" t="str">
        <f t="shared" si="5"/>
        <v xml:space="preserve"> </v>
      </c>
    </row>
    <row r="308" spans="2:10" ht="20.100000000000001" customHeight="1" x14ac:dyDescent="0.3">
      <c r="B308" s="126">
        <v>17</v>
      </c>
      <c r="C308" s="136" t="str">
        <f>IF('PIN 17'!$G$52&gt;0,+'PIN 17'!$G$5," ")</f>
        <v xml:space="preserve"> </v>
      </c>
      <c r="D308" s="630" t="str">
        <f>IF('PIN 17'!$G$52&gt;0,+'PIN 17'!$G$6," ")</f>
        <v xml:space="preserve"> </v>
      </c>
      <c r="E308" s="631"/>
      <c r="F308" s="632"/>
      <c r="G308" s="136" t="str">
        <f>IF('PIN 17'!$G$52&gt;0,+'PIN 17'!$G$8," ")</f>
        <v xml:space="preserve"> </v>
      </c>
      <c r="H308" s="136" t="str">
        <f>IF('PIN 17'!$G$52&gt;0,+'PIN 17'!$G$7," ")</f>
        <v xml:space="preserve"> </v>
      </c>
      <c r="I308" s="90" t="str">
        <f>IF('PIN 17'!$G$52&gt;0,+ROUND('PIN 17'!$G$56,2)," ")</f>
        <v xml:space="preserve"> </v>
      </c>
      <c r="J308" s="90" t="str">
        <f t="shared" si="5"/>
        <v xml:space="preserve"> </v>
      </c>
    </row>
    <row r="309" spans="2:10" ht="20.100000000000001" customHeight="1" x14ac:dyDescent="0.3">
      <c r="B309" s="126">
        <v>18</v>
      </c>
      <c r="C309" s="136" t="str">
        <f>IF('PIN 18'!$G$52&gt;0,+'PIN 18'!$G$5," ")</f>
        <v xml:space="preserve"> </v>
      </c>
      <c r="D309" s="630" t="str">
        <f>IF('PIN 18'!$G$52&gt;0,+'PIN 18'!$G$6," ")</f>
        <v xml:space="preserve"> </v>
      </c>
      <c r="E309" s="631"/>
      <c r="F309" s="632"/>
      <c r="G309" s="136" t="str">
        <f>IF('PIN 18'!$G$52&gt;0,+'PIN 18'!$G$8," ")</f>
        <v xml:space="preserve"> </v>
      </c>
      <c r="H309" s="136" t="str">
        <f>IF('PIN 18'!$G$52&gt;0,+'PIN 18'!$G$7," ")</f>
        <v xml:space="preserve"> </v>
      </c>
      <c r="I309" s="90" t="str">
        <f>IF('PIN 18'!$G$52&gt;0,+ROUND('PIN 18'!$G$56,2)," ")</f>
        <v xml:space="preserve"> </v>
      </c>
      <c r="J309" s="90" t="str">
        <f t="shared" si="5"/>
        <v xml:space="preserve"> </v>
      </c>
    </row>
    <row r="310" spans="2:10" ht="20.100000000000001" customHeight="1" x14ac:dyDescent="0.3">
      <c r="B310" s="126">
        <v>19</v>
      </c>
      <c r="C310" s="136" t="str">
        <f>IF('PIN 19'!$G$52&gt;0,+'PIN 19'!$G$5," ")</f>
        <v xml:space="preserve"> </v>
      </c>
      <c r="D310" s="630" t="str">
        <f>IF('PIN 19'!$G$52&gt;0,+'PIN 19'!$G$6," ")</f>
        <v xml:space="preserve"> </v>
      </c>
      <c r="E310" s="631"/>
      <c r="F310" s="632"/>
      <c r="G310" s="136" t="str">
        <f>IF('PIN 19'!$G$52&gt;0,+'PIN 19'!$G$8," ")</f>
        <v xml:space="preserve"> </v>
      </c>
      <c r="H310" s="136" t="str">
        <f>IF('PIN 19'!$G$52&gt;0,+'PIN 19'!$G$7," ")</f>
        <v xml:space="preserve"> </v>
      </c>
      <c r="I310" s="90" t="str">
        <f>IF('PIN 19'!$G$52&gt;0,+ROUND('PIN 19'!$G$56,2)," ")</f>
        <v xml:space="preserve"> </v>
      </c>
      <c r="J310" s="90" t="str">
        <f t="shared" si="5"/>
        <v xml:space="preserve"> </v>
      </c>
    </row>
    <row r="311" spans="2:10" ht="20.100000000000001" customHeight="1" x14ac:dyDescent="0.3">
      <c r="B311" s="126">
        <v>20</v>
      </c>
      <c r="C311" s="136" t="str">
        <f>IF('PIN 20'!$G$52&gt;0,+'PIN 20'!$G$5," ")</f>
        <v xml:space="preserve"> </v>
      </c>
      <c r="D311" s="630" t="str">
        <f>IF('PIN 20'!$G$52&gt;0,+'PIN 20'!$G$6," ")</f>
        <v xml:space="preserve"> </v>
      </c>
      <c r="E311" s="631"/>
      <c r="F311" s="632"/>
      <c r="G311" s="136" t="str">
        <f>IF('PIN 20'!$G$52&gt;0,+'PIN 20'!$G$8," ")</f>
        <v xml:space="preserve"> </v>
      </c>
      <c r="H311" s="136" t="str">
        <f>IF('PIN 20'!$G$52&gt;0,+'PIN 20'!$G$7," ")</f>
        <v xml:space="preserve"> </v>
      </c>
      <c r="I311" s="90" t="str">
        <f>IF('PIN 20'!$G$52&gt;0,+ROUND('PIN 20'!$G$56,2)," ")</f>
        <v xml:space="preserve"> </v>
      </c>
      <c r="J311" s="90" t="str">
        <f t="shared" si="5"/>
        <v xml:space="preserve"> </v>
      </c>
    </row>
    <row r="312" spans="2:10" ht="20.100000000000001" customHeight="1" x14ac:dyDescent="0.3">
      <c r="H312" s="138"/>
      <c r="I312" s="146" t="s">
        <v>18</v>
      </c>
      <c r="J312" s="98">
        <f>SUM(J292:J311)</f>
        <v>0</v>
      </c>
    </row>
    <row r="313" spans="2:10" ht="20.100000000000001" customHeight="1" x14ac:dyDescent="0.3">
      <c r="C313" s="125" t="s">
        <v>65</v>
      </c>
      <c r="D313" s="646"/>
      <c r="E313" s="647"/>
      <c r="F313" s="647"/>
      <c r="G313" s="647"/>
      <c r="H313" s="647"/>
      <c r="I313" s="647"/>
      <c r="J313" s="647"/>
    </row>
    <row r="314" spans="2:10" ht="20.100000000000001" customHeight="1" x14ac:dyDescent="0.3">
      <c r="C314" s="643" t="str">
        <f>$C$45</f>
        <v xml:space="preserve"> ENTER NOTES HERE</v>
      </c>
      <c r="D314" s="644"/>
      <c r="E314" s="644"/>
      <c r="F314" s="644"/>
      <c r="G314" s="644"/>
      <c r="H314" s="644"/>
      <c r="I314" s="644"/>
      <c r="J314" s="644"/>
    </row>
    <row r="315" spans="2:10" ht="20.100000000000001" customHeight="1" x14ac:dyDescent="0.3">
      <c r="C315" s="645"/>
      <c r="D315" s="645"/>
      <c r="E315" s="645"/>
      <c r="F315" s="645"/>
      <c r="G315" s="645"/>
      <c r="H315" s="645"/>
      <c r="I315" s="645"/>
      <c r="J315" s="645"/>
    </row>
    <row r="316" spans="2:10" ht="20.100000000000001" customHeight="1" x14ac:dyDescent="0.3">
      <c r="C316" s="645"/>
      <c r="D316" s="645"/>
      <c r="E316" s="645"/>
      <c r="F316" s="645"/>
      <c r="G316" s="645"/>
      <c r="H316" s="645"/>
      <c r="I316" s="645"/>
      <c r="J316" s="645"/>
    </row>
    <row r="317" spans="2:10" ht="20.100000000000001" customHeight="1" x14ac:dyDescent="0.3">
      <c r="C317" s="645"/>
      <c r="D317" s="645"/>
      <c r="E317" s="645"/>
      <c r="F317" s="645"/>
      <c r="G317" s="645"/>
      <c r="H317" s="645"/>
      <c r="I317" s="645"/>
      <c r="J317" s="645"/>
    </row>
    <row r="318" spans="2:10" ht="20.100000000000001" customHeight="1" x14ac:dyDescent="0.3">
      <c r="C318" s="645"/>
      <c r="D318" s="645"/>
      <c r="E318" s="645"/>
      <c r="F318" s="645"/>
      <c r="G318" s="645"/>
      <c r="H318" s="645"/>
      <c r="I318" s="645"/>
      <c r="J318" s="645"/>
    </row>
    <row r="319" spans="2:10" ht="20.100000000000001" customHeight="1" x14ac:dyDescent="0.3">
      <c r="C319" s="645"/>
      <c r="D319" s="645"/>
      <c r="E319" s="645"/>
      <c r="F319" s="645"/>
      <c r="G319" s="645"/>
      <c r="H319" s="645"/>
      <c r="I319" s="645"/>
      <c r="J319" s="645"/>
    </row>
    <row r="322" spans="1:22" ht="20.100000000000001" customHeight="1" x14ac:dyDescent="0.3">
      <c r="C322" s="141"/>
      <c r="D322" s="142"/>
      <c r="E322" s="141"/>
      <c r="F322" s="143"/>
      <c r="H322" s="141"/>
      <c r="I322" s="147"/>
      <c r="J322" s="58"/>
    </row>
    <row r="323" spans="1:22" ht="20.100000000000001" customHeight="1" x14ac:dyDescent="0.3">
      <c r="C323" s="635" t="s">
        <v>224</v>
      </c>
      <c r="D323" s="636"/>
      <c r="E323" s="636"/>
      <c r="H323" s="634" t="s">
        <v>223</v>
      </c>
      <c r="I323" s="634"/>
      <c r="J323" s="634"/>
    </row>
    <row r="324" spans="1:22" ht="20.100000000000001" customHeight="1" x14ac:dyDescent="0.3">
      <c r="B324" s="194"/>
      <c r="C324" s="195">
        <f ca="1">NOW()</f>
        <v>43600.393459837964</v>
      </c>
      <c r="D324" s="196">
        <f ca="1">NOW()</f>
        <v>43600.393459837964</v>
      </c>
      <c r="E324" s="627"/>
      <c r="F324" s="627"/>
      <c r="G324" s="627"/>
      <c r="H324" s="627"/>
      <c r="I324" s="627"/>
      <c r="J324" s="627"/>
      <c r="K324" s="43"/>
      <c r="L324" s="44"/>
      <c r="M324" s="628" t="s">
        <v>276</v>
      </c>
      <c r="N324" s="629"/>
      <c r="O324" s="629"/>
      <c r="P324" s="629"/>
      <c r="Q324" s="629"/>
      <c r="R324" s="629"/>
      <c r="S324" s="629"/>
      <c r="T324" s="629"/>
      <c r="U324" s="629"/>
      <c r="V324" s="629"/>
    </row>
    <row r="325" spans="1:22" ht="20.100000000000001" customHeight="1" x14ac:dyDescent="0.3">
      <c r="A325" s="154">
        <v>7</v>
      </c>
      <c r="B325" s="198"/>
      <c r="C325" s="138"/>
      <c r="D325" s="197"/>
      <c r="E325" s="627"/>
      <c r="F325" s="627"/>
      <c r="G325" s="627"/>
      <c r="H325" s="627"/>
      <c r="I325" s="627"/>
      <c r="J325" s="627"/>
      <c r="K325" s="43"/>
      <c r="L325" s="45"/>
      <c r="M325" s="629"/>
      <c r="N325" s="629"/>
      <c r="O325" s="629"/>
      <c r="P325" s="629"/>
      <c r="Q325" s="629"/>
      <c r="R325" s="629"/>
      <c r="S325" s="629"/>
      <c r="T325" s="629"/>
      <c r="U325" s="629"/>
      <c r="V325" s="629"/>
    </row>
    <row r="326" spans="1:22" ht="18.75" x14ac:dyDescent="0.3">
      <c r="B326" s="198"/>
      <c r="C326" s="138"/>
      <c r="D326" s="197"/>
      <c r="E326" s="627"/>
      <c r="F326" s="627"/>
      <c r="G326" s="627"/>
      <c r="H326" s="627"/>
      <c r="I326" s="627"/>
      <c r="J326" s="627"/>
      <c r="K326" s="43"/>
      <c r="L326" s="44"/>
      <c r="M326" s="629"/>
      <c r="N326" s="629"/>
      <c r="O326" s="629"/>
      <c r="P326" s="629"/>
      <c r="Q326" s="629"/>
      <c r="R326" s="629"/>
      <c r="S326" s="629"/>
      <c r="T326" s="629"/>
      <c r="U326" s="629"/>
      <c r="V326" s="629"/>
    </row>
    <row r="327" spans="1:22" ht="18.75" x14ac:dyDescent="0.3">
      <c r="B327" s="633" t="s">
        <v>86</v>
      </c>
      <c r="C327" s="633"/>
      <c r="D327" s="633"/>
      <c r="E327" s="633"/>
      <c r="F327" s="633"/>
      <c r="G327" s="633"/>
      <c r="H327" s="633"/>
      <c r="I327" s="633"/>
      <c r="J327" s="633"/>
    </row>
    <row r="328" spans="1:22" ht="20.100000000000001" customHeight="1" x14ac:dyDescent="0.3">
      <c r="B328" s="633"/>
      <c r="C328" s="633"/>
      <c r="D328" s="633"/>
      <c r="E328" s="633"/>
      <c r="F328" s="633"/>
      <c r="G328" s="633"/>
      <c r="H328" s="633"/>
      <c r="I328" s="633"/>
      <c r="J328" s="633"/>
      <c r="L328" s="23"/>
    </row>
    <row r="329" spans="1:22" ht="20.100000000000001" customHeight="1" x14ac:dyDescent="0.35">
      <c r="B329" s="640" t="str">
        <f>'CONTACT INFO'!$C$7</f>
        <v>COMPANY NAME</v>
      </c>
      <c r="C329" s="626"/>
      <c r="D329" s="626"/>
      <c r="E329" s="626"/>
      <c r="F329" s="626"/>
      <c r="G329" s="626"/>
      <c r="H329" s="626"/>
      <c r="I329" s="626"/>
      <c r="J329" s="626"/>
      <c r="L329" s="23"/>
    </row>
    <row r="330" spans="1:22" ht="20.100000000000001" customHeight="1" x14ac:dyDescent="0.3">
      <c r="B330" s="625" t="str">
        <f>'CONTACT INFO'!$C$8</f>
        <v>ADDRESS</v>
      </c>
      <c r="C330" s="626"/>
      <c r="D330" s="626"/>
      <c r="E330" s="626"/>
      <c r="F330" s="626"/>
      <c r="G330" s="626"/>
      <c r="H330" s="626"/>
      <c r="I330" s="626"/>
      <c r="J330" s="626"/>
      <c r="L330" s="23"/>
    </row>
    <row r="331" spans="1:22" ht="20.100000000000001" customHeight="1" x14ac:dyDescent="0.3">
      <c r="B331" s="625" t="str">
        <f>'CONTACT INFO'!$C$9</f>
        <v>CITY, STATE, ZIP</v>
      </c>
      <c r="C331" s="626"/>
      <c r="D331" s="626"/>
      <c r="E331" s="626"/>
      <c r="F331" s="626"/>
      <c r="G331" s="626"/>
      <c r="H331" s="626"/>
      <c r="I331" s="626"/>
      <c r="J331" s="626"/>
      <c r="L331" s="23"/>
    </row>
    <row r="332" spans="1:22" ht="20.100000000000001" customHeight="1" x14ac:dyDescent="0.3">
      <c r="B332" s="625" t="str">
        <f>"ATTN: "&amp;'CONTACT INFO'!$C$5</f>
        <v>ATTN: CONTACT NAME</v>
      </c>
      <c r="C332" s="648"/>
      <c r="D332" s="648"/>
      <c r="E332" s="648"/>
      <c r="F332" s="648"/>
      <c r="G332" s="648"/>
      <c r="H332" s="648"/>
      <c r="I332" s="648"/>
      <c r="J332" s="648"/>
      <c r="L332" s="23"/>
    </row>
    <row r="333" spans="1:22" ht="20.100000000000001" customHeight="1" x14ac:dyDescent="0.3">
      <c r="B333" s="637" t="str">
        <f>'CONTACT INFO'!$B$10</f>
        <v>PHONE NUMBER:</v>
      </c>
      <c r="C333" s="637"/>
      <c r="D333" s="637"/>
      <c r="E333" s="637"/>
      <c r="F333" s="637"/>
      <c r="G333" s="638">
        <f>'CONTACT INFO'!$C$10</f>
        <v>1111111111</v>
      </c>
      <c r="H333" s="638"/>
      <c r="I333" s="638"/>
      <c r="J333" s="638"/>
      <c r="L333" s="23"/>
    </row>
    <row r="334" spans="1:22" ht="20.100000000000001" customHeight="1" x14ac:dyDescent="0.3">
      <c r="B334" s="304"/>
      <c r="C334" s="305"/>
      <c r="D334" s="305"/>
      <c r="E334" s="305"/>
      <c r="F334" s="308" t="str">
        <f>'CONTACT INFO'!$B$11</f>
        <v>FAX NUMBER:</v>
      </c>
      <c r="G334" s="639">
        <f>'CONTACT INFO'!$C$11</f>
        <v>1111111111</v>
      </c>
      <c r="H334" s="639"/>
      <c r="I334" s="639"/>
      <c r="J334" s="639"/>
      <c r="L334" s="23"/>
    </row>
    <row r="335" spans="1:22" ht="20.100000000000001" customHeight="1" x14ac:dyDescent="0.3">
      <c r="B335" s="625" t="str">
        <f>'CONTACT INFO'!$C$12</f>
        <v>E-MAIL ADDRESS</v>
      </c>
      <c r="C335" s="626"/>
      <c r="D335" s="626"/>
      <c r="E335" s="626"/>
      <c r="F335" s="626"/>
      <c r="G335" s="626"/>
      <c r="H335" s="626"/>
      <c r="I335" s="626"/>
      <c r="J335" s="626"/>
      <c r="L335" s="23"/>
    </row>
    <row r="336" spans="1:22" ht="20.100000000000001" customHeight="1" x14ac:dyDescent="0.3">
      <c r="B336" s="155"/>
      <c r="E336" s="127"/>
      <c r="F336" s="128"/>
      <c r="G336" s="22"/>
      <c r="K336" s="144"/>
      <c r="Q336" s="36"/>
      <c r="R336" s="35"/>
    </row>
    <row r="337" spans="2:10" ht="20.100000000000001" customHeight="1" x14ac:dyDescent="0.3">
      <c r="E337" s="127"/>
      <c r="F337" s="128"/>
      <c r="G337" s="22"/>
    </row>
    <row r="338" spans="2:10" ht="20.100000000000001" customHeight="1" x14ac:dyDescent="0.35">
      <c r="B338" s="129"/>
      <c r="C338" s="123" t="s">
        <v>1</v>
      </c>
      <c r="D338" s="641">
        <f>'PRIME CONTRACTORS'!D10</f>
        <v>0</v>
      </c>
      <c r="E338" s="642"/>
      <c r="F338" s="642"/>
      <c r="G338" s="642"/>
    </row>
    <row r="339" spans="2:10" ht="20.100000000000001" customHeight="1" x14ac:dyDescent="0.3">
      <c r="C339" s="123" t="s">
        <v>2</v>
      </c>
      <c r="D339" s="653">
        <f>'PRIME CONTRACTORS'!H10</f>
        <v>0</v>
      </c>
      <c r="E339" s="654"/>
      <c r="F339" s="654"/>
      <c r="G339" s="654"/>
    </row>
    <row r="340" spans="2:10" ht="20.100000000000001" customHeight="1" x14ac:dyDescent="0.3">
      <c r="C340" s="123" t="s">
        <v>3</v>
      </c>
      <c r="D340" s="649">
        <f>'PRIME CONTRACTORS'!J10</f>
        <v>0</v>
      </c>
      <c r="E340" s="650"/>
      <c r="F340" s="130" t="s">
        <v>4</v>
      </c>
      <c r="G340" s="311">
        <f>'PRIME CONTRACTORS'!K10</f>
        <v>0</v>
      </c>
    </row>
    <row r="341" spans="2:10" ht="20.100000000000001" customHeight="1" x14ac:dyDescent="0.3">
      <c r="C341" s="123" t="s">
        <v>225</v>
      </c>
      <c r="D341" s="651" t="str">
        <f>'PIN 1'!$D$6</f>
        <v>LETTING DATE</v>
      </c>
      <c r="E341" s="652"/>
      <c r="F341" s="652"/>
      <c r="G341" s="132"/>
    </row>
    <row r="342" spans="2:10" ht="20.100000000000001" customHeight="1" x14ac:dyDescent="0.3">
      <c r="C342" s="123" t="s">
        <v>226</v>
      </c>
      <c r="D342" s="131" t="str">
        <f>'PIN 1'!$D$7</f>
        <v>ITEM NUMBER</v>
      </c>
      <c r="E342" s="126" t="s">
        <v>228</v>
      </c>
      <c r="F342" s="131" t="str">
        <f>'PIN 1'!$D$8</f>
        <v>COUNTY</v>
      </c>
      <c r="G342" s="133" t="s">
        <v>227</v>
      </c>
      <c r="H342" s="131" t="str">
        <f>'PIN 1'!$G$6</f>
        <v>CONTRACT NUMBER</v>
      </c>
    </row>
    <row r="344" spans="2:10" ht="20.100000000000001" customHeight="1" x14ac:dyDescent="0.3">
      <c r="C344" s="125" t="s">
        <v>9</v>
      </c>
      <c r="D344" s="134"/>
      <c r="E344" s="125"/>
      <c r="F344" s="125"/>
      <c r="G344" s="135"/>
      <c r="H344" s="135"/>
      <c r="I344" s="97" t="s">
        <v>10</v>
      </c>
      <c r="J344" s="97" t="s">
        <v>11</v>
      </c>
    </row>
    <row r="345" spans="2:10" ht="20.100000000000001" customHeight="1" x14ac:dyDescent="0.3">
      <c r="C345" s="125" t="s">
        <v>12</v>
      </c>
      <c r="D345" s="134" t="s">
        <v>13</v>
      </c>
      <c r="E345" s="125"/>
      <c r="F345" s="125"/>
      <c r="G345" s="135" t="s">
        <v>14</v>
      </c>
      <c r="H345" s="135" t="s">
        <v>90</v>
      </c>
      <c r="I345" s="97" t="s">
        <v>16</v>
      </c>
      <c r="J345" s="97" t="s">
        <v>17</v>
      </c>
    </row>
    <row r="346" spans="2:10" ht="20.100000000000001" customHeight="1" x14ac:dyDescent="0.3">
      <c r="B346" s="126">
        <v>1</v>
      </c>
      <c r="C346" s="136" t="str">
        <f>IF('PIN 1'!$G$54&gt;0,+'PIN 1'!$G$7," ")</f>
        <v xml:space="preserve"> </v>
      </c>
      <c r="D346" s="630" t="str">
        <f>IF('PIN 1'!$G$54&gt;0,+'PIN 1'!$G$8," ")</f>
        <v xml:space="preserve"> </v>
      </c>
      <c r="E346" s="631"/>
      <c r="F346" s="632"/>
      <c r="G346" s="136" t="str">
        <f>IF('PIN 1'!$G$54&gt;0,+'PIN 1'!$G$10," ")</f>
        <v xml:space="preserve"> </v>
      </c>
      <c r="H346" s="136" t="str">
        <f>IF('PIN 1'!$G$54&gt;0,+'PIN 1'!$G$9," ")</f>
        <v xml:space="preserve"> </v>
      </c>
      <c r="I346" s="90" t="str">
        <f>IF('PIN 1'!$G$54&gt;0,+ROUND('PIN 1'!$G$58,2)," ")</f>
        <v xml:space="preserve"> </v>
      </c>
      <c r="J346" s="90" t="str">
        <f t="shared" ref="J346:J365" si="6">IF(I346&gt;0,+H346*I346," ")</f>
        <v xml:space="preserve"> </v>
      </c>
    </row>
    <row r="347" spans="2:10" ht="20.100000000000001" customHeight="1" x14ac:dyDescent="0.3">
      <c r="B347" s="126">
        <v>2</v>
      </c>
      <c r="C347" s="136" t="str">
        <f>IF('PIN 2'!$G$52&gt;0,+'PIN 2'!$G$5," ")</f>
        <v xml:space="preserve"> </v>
      </c>
      <c r="D347" s="630" t="str">
        <f>IF('PIN 2'!$G$52&gt;0,+'PIN 2'!$G$6," ")</f>
        <v xml:space="preserve"> </v>
      </c>
      <c r="E347" s="631"/>
      <c r="F347" s="632"/>
      <c r="G347" s="136" t="str">
        <f>IF('PIN 2'!$G$52&gt;0,+'PIN 2'!$G$8," ")</f>
        <v xml:space="preserve"> </v>
      </c>
      <c r="H347" s="136" t="str">
        <f>IF('PIN 2'!$G$52&gt;0,+'PIN 2'!$G$7," ")</f>
        <v xml:space="preserve"> </v>
      </c>
      <c r="I347" s="90" t="str">
        <f>IF('PIN 2'!$G$52&gt;0,+ROUND('PIN 2'!$G$56,2)," ")</f>
        <v xml:space="preserve"> </v>
      </c>
      <c r="J347" s="90" t="str">
        <f t="shared" si="6"/>
        <v xml:space="preserve"> </v>
      </c>
    </row>
    <row r="348" spans="2:10" ht="20.100000000000001" customHeight="1" x14ac:dyDescent="0.3">
      <c r="B348" s="126">
        <v>3</v>
      </c>
      <c r="C348" s="136" t="str">
        <f>IF('PIN 3'!$G$52&gt;0,+'PIN 3'!$G$5," ")</f>
        <v xml:space="preserve"> </v>
      </c>
      <c r="D348" s="630" t="str">
        <f>IF('PIN 3'!$G$52&gt;0,+'PIN 3'!$G$6," ")</f>
        <v xml:space="preserve"> </v>
      </c>
      <c r="E348" s="631"/>
      <c r="F348" s="632"/>
      <c r="G348" s="136" t="str">
        <f>IF('PIN 3'!$G$52&gt;0,+'PIN 3'!$G$8," ")</f>
        <v xml:space="preserve"> </v>
      </c>
      <c r="H348" s="136" t="str">
        <f>IF('PIN 3'!$G$52&gt;0,+'PIN 3'!$G$7," ")</f>
        <v xml:space="preserve"> </v>
      </c>
      <c r="I348" s="90" t="str">
        <f>IF('PIN 3'!$G$52&gt;0,+ROUND('PIN 3'!$G$56,2)," ")</f>
        <v xml:space="preserve"> </v>
      </c>
      <c r="J348" s="90" t="str">
        <f t="shared" si="6"/>
        <v xml:space="preserve"> </v>
      </c>
    </row>
    <row r="349" spans="2:10" ht="20.100000000000001" customHeight="1" x14ac:dyDescent="0.3">
      <c r="B349" s="126">
        <v>4</v>
      </c>
      <c r="C349" s="136" t="str">
        <f>IF('PIN 4'!$G$52&gt;0,+'PIN 4'!$G$5," ")</f>
        <v xml:space="preserve"> </v>
      </c>
      <c r="D349" s="630" t="str">
        <f>IF('PIN 4'!$G$52&gt;0,+'PIN 4'!$G$6," ")</f>
        <v xml:space="preserve"> </v>
      </c>
      <c r="E349" s="631"/>
      <c r="F349" s="632"/>
      <c r="G349" s="136" t="str">
        <f>IF('PIN 4'!$G$52&gt;0,+'PIN 4'!$G$8," ")</f>
        <v xml:space="preserve"> </v>
      </c>
      <c r="H349" s="136" t="str">
        <f>IF('PIN 4'!$G$52&gt;0,+'PIN 4'!$G$7," ")</f>
        <v xml:space="preserve"> </v>
      </c>
      <c r="I349" s="90" t="str">
        <f>IF('PIN 4'!$G$52&gt;0,+ROUND('PIN 4'!$G$56,2)," ")</f>
        <v xml:space="preserve"> </v>
      </c>
      <c r="J349" s="90" t="str">
        <f t="shared" si="6"/>
        <v xml:space="preserve"> </v>
      </c>
    </row>
    <row r="350" spans="2:10" ht="20.100000000000001" customHeight="1" x14ac:dyDescent="0.3">
      <c r="B350" s="126">
        <v>5</v>
      </c>
      <c r="C350" s="136" t="str">
        <f>IF('PIN 5'!$G$52&gt;0,+'PIN 5'!$G$5," ")</f>
        <v xml:space="preserve"> </v>
      </c>
      <c r="D350" s="630" t="str">
        <f>IF('PIN 5'!$G$52&gt;0,+'PIN 5'!$G$6," ")</f>
        <v xml:space="preserve"> </v>
      </c>
      <c r="E350" s="631"/>
      <c r="F350" s="632"/>
      <c r="G350" s="136" t="str">
        <f>IF('PIN 5'!$G$52&gt;0,+'PIN 5'!$G$8," ")</f>
        <v xml:space="preserve"> </v>
      </c>
      <c r="H350" s="136" t="str">
        <f>IF('PIN 5'!$G$52&gt;0,+'PIN 5'!$G$7," ")</f>
        <v xml:space="preserve"> </v>
      </c>
      <c r="I350" s="90" t="str">
        <f>IF('PIN 5'!$G$52&gt;0,+ROUND('PIN 5'!$G$56,2)," ")</f>
        <v xml:space="preserve"> </v>
      </c>
      <c r="J350" s="90" t="str">
        <f t="shared" si="6"/>
        <v xml:space="preserve"> </v>
      </c>
    </row>
    <row r="351" spans="2:10" ht="20.100000000000001" customHeight="1" x14ac:dyDescent="0.3">
      <c r="B351" s="126">
        <v>6</v>
      </c>
      <c r="C351" s="136" t="str">
        <f>IF('PIN 6'!$G$52&gt;0,+'PIN 6'!$G$5," ")</f>
        <v xml:space="preserve"> </v>
      </c>
      <c r="D351" s="630" t="str">
        <f>IF('PIN 6'!$G$52&gt;0,+'PIN 6'!$G$6," ")</f>
        <v xml:space="preserve"> </v>
      </c>
      <c r="E351" s="631"/>
      <c r="F351" s="632"/>
      <c r="G351" s="136" t="str">
        <f>IF('PIN 6'!$G$52&gt;0,+'PIN 6'!$G$8," ")</f>
        <v xml:space="preserve"> </v>
      </c>
      <c r="H351" s="136" t="str">
        <f>IF('PIN 6'!$G$52&gt;0,+'PIN 6'!$G$7," ")</f>
        <v xml:space="preserve"> </v>
      </c>
      <c r="I351" s="90" t="str">
        <f>IF('PIN 6'!$G$52&gt;0,+ROUND('PIN 6'!$G$56,2)," ")</f>
        <v xml:space="preserve"> </v>
      </c>
      <c r="J351" s="90" t="str">
        <f t="shared" si="6"/>
        <v xml:space="preserve"> </v>
      </c>
    </row>
    <row r="352" spans="2:10" ht="20.100000000000001" customHeight="1" x14ac:dyDescent="0.3">
      <c r="B352" s="126">
        <v>7</v>
      </c>
      <c r="C352" s="136" t="str">
        <f>IF('PIN 7'!$G$52&gt;0,+'PIN 7'!$G$5," ")</f>
        <v xml:space="preserve"> </v>
      </c>
      <c r="D352" s="630" t="str">
        <f>IF('PIN 7'!$G$52&gt;0,+'PIN 7'!$G$6," ")</f>
        <v xml:space="preserve"> </v>
      </c>
      <c r="E352" s="631"/>
      <c r="F352" s="632"/>
      <c r="G352" s="136" t="str">
        <f>IF('PIN 7'!$G$52&gt;0,+'PIN 7'!$G$8," ")</f>
        <v xml:space="preserve"> </v>
      </c>
      <c r="H352" s="136" t="str">
        <f>IF('PIN 7'!$G$52&gt;0,+'PIN 7'!$G$7," ")</f>
        <v xml:space="preserve"> </v>
      </c>
      <c r="I352" s="90" t="str">
        <f>IF('PIN 7'!$G$52&gt;0,+ROUND('PIN 7'!$G$56,2)," ")</f>
        <v xml:space="preserve"> </v>
      </c>
      <c r="J352" s="90" t="str">
        <f t="shared" si="6"/>
        <v xml:space="preserve"> </v>
      </c>
    </row>
    <row r="353" spans="2:10" ht="20.100000000000001" customHeight="1" x14ac:dyDescent="0.3">
      <c r="B353" s="126">
        <v>8</v>
      </c>
      <c r="C353" s="136" t="str">
        <f>IF('PIN 8'!$G$52&gt;0,+'PIN 8'!$G$5," ")</f>
        <v xml:space="preserve"> </v>
      </c>
      <c r="D353" s="630" t="str">
        <f>IF('PIN 8'!$G$52&gt;0,+'PIN 8'!$G$6," ")</f>
        <v xml:space="preserve"> </v>
      </c>
      <c r="E353" s="631"/>
      <c r="F353" s="632"/>
      <c r="G353" s="136" t="str">
        <f>IF('PIN 8'!$G$52&gt;0,+'PIN 8'!$G$8," ")</f>
        <v xml:space="preserve"> </v>
      </c>
      <c r="H353" s="136" t="str">
        <f>IF('PIN 8'!$G$52&gt;0,+'PIN 8'!$G$7," ")</f>
        <v xml:space="preserve"> </v>
      </c>
      <c r="I353" s="90" t="str">
        <f>IF('PIN 8'!$G$52&gt;0,+ROUND('PIN 8'!$G$56,2)," ")</f>
        <v xml:space="preserve"> </v>
      </c>
      <c r="J353" s="90" t="str">
        <f t="shared" si="6"/>
        <v xml:space="preserve"> </v>
      </c>
    </row>
    <row r="354" spans="2:10" ht="20.100000000000001" customHeight="1" x14ac:dyDescent="0.3">
      <c r="B354" s="126">
        <v>9</v>
      </c>
      <c r="C354" s="136" t="str">
        <f>IF('PIN 9'!$G$52&gt;0,+'PIN 9'!$G$5," ")</f>
        <v xml:space="preserve"> </v>
      </c>
      <c r="D354" s="630" t="str">
        <f>IF('PIN 9'!$G$52&gt;0,+'PIN 9'!$G$6," ")</f>
        <v xml:space="preserve"> </v>
      </c>
      <c r="E354" s="631"/>
      <c r="F354" s="632"/>
      <c r="G354" s="136" t="str">
        <f>IF('PIN 9'!$G$52&gt;0,+'PIN 9'!$G$8," ")</f>
        <v xml:space="preserve"> </v>
      </c>
      <c r="H354" s="136" t="str">
        <f>IF('PIN 9'!$G$52&gt;0,+'PIN 9'!$G$7," ")</f>
        <v xml:space="preserve"> </v>
      </c>
      <c r="I354" s="90" t="str">
        <f>IF('PIN 9'!$G$52&gt;0,+ROUND('PIN 9'!$G$56,2)," ")</f>
        <v xml:space="preserve"> </v>
      </c>
      <c r="J354" s="90" t="str">
        <f t="shared" si="6"/>
        <v xml:space="preserve"> </v>
      </c>
    </row>
    <row r="355" spans="2:10" ht="20.100000000000001" customHeight="1" x14ac:dyDescent="0.3">
      <c r="B355" s="126">
        <v>10</v>
      </c>
      <c r="C355" s="136" t="str">
        <f>IF('PIN 10'!$G$52&gt;0,+'PIN 10'!$G$5," ")</f>
        <v xml:space="preserve"> </v>
      </c>
      <c r="D355" s="630" t="str">
        <f>IF('PIN 10'!$G$52&gt;0,+'PIN 10'!$G$6," ")</f>
        <v xml:space="preserve"> </v>
      </c>
      <c r="E355" s="631"/>
      <c r="F355" s="632"/>
      <c r="G355" s="136" t="str">
        <f>IF('PIN 10'!$G$52&gt;0,+'PIN 10'!$G$8," ")</f>
        <v xml:space="preserve"> </v>
      </c>
      <c r="H355" s="136" t="str">
        <f>IF('PIN 10'!$G$52&gt;0,+'PIN 10'!$G$7," ")</f>
        <v xml:space="preserve"> </v>
      </c>
      <c r="I355" s="90" t="str">
        <f>IF('PIN 10'!$G$52&gt;0,+ROUND('PIN 10'!$G$56,2)," ")</f>
        <v xml:space="preserve"> </v>
      </c>
      <c r="J355" s="90" t="str">
        <f t="shared" si="6"/>
        <v xml:space="preserve"> </v>
      </c>
    </row>
    <row r="356" spans="2:10" ht="20.100000000000001" customHeight="1" x14ac:dyDescent="0.3">
      <c r="B356" s="126">
        <v>11</v>
      </c>
      <c r="C356" s="136" t="str">
        <f>IF('PIN 11'!$G$52&gt;0,+'PIN 11'!$G$5," ")</f>
        <v xml:space="preserve"> </v>
      </c>
      <c r="D356" s="630" t="str">
        <f>IF('PIN 11'!$G$52&gt;0,+'PIN 11'!$G$6," ")</f>
        <v xml:space="preserve"> </v>
      </c>
      <c r="E356" s="631"/>
      <c r="F356" s="632"/>
      <c r="G356" s="136" t="str">
        <f>IF('PIN 11'!$G$52&gt;0,+'PIN 11'!$G$8," ")</f>
        <v xml:space="preserve"> </v>
      </c>
      <c r="H356" s="136" t="str">
        <f>IF('PIN 11'!$G$52&gt;0,+'PIN 11'!$G$7," ")</f>
        <v xml:space="preserve"> </v>
      </c>
      <c r="I356" s="90" t="str">
        <f>IF('PIN 11'!$G$52&gt;0,+ROUND('PIN 11'!$G$56,2)," ")</f>
        <v xml:space="preserve"> </v>
      </c>
      <c r="J356" s="90" t="str">
        <f t="shared" si="6"/>
        <v xml:space="preserve"> </v>
      </c>
    </row>
    <row r="357" spans="2:10" ht="20.100000000000001" customHeight="1" x14ac:dyDescent="0.3">
      <c r="B357" s="126">
        <v>12</v>
      </c>
      <c r="C357" s="136" t="str">
        <f>IF('PIN 12'!$G$52&gt;0,+'PIN 12'!$G$5," ")</f>
        <v xml:space="preserve"> </v>
      </c>
      <c r="D357" s="630" t="str">
        <f>IF('PIN 12'!$G$52&gt;0,+'PIN 12'!$G$6," ")</f>
        <v xml:space="preserve"> </v>
      </c>
      <c r="E357" s="631"/>
      <c r="F357" s="632"/>
      <c r="G357" s="136" t="str">
        <f>IF('PIN 12'!$G$52&gt;0,+'PIN 12'!$G$8," ")</f>
        <v xml:space="preserve"> </v>
      </c>
      <c r="H357" s="136" t="str">
        <f>IF('PIN 12'!$G$52&gt;0,+'PIN 12'!$G$7," ")</f>
        <v xml:space="preserve"> </v>
      </c>
      <c r="I357" s="90" t="str">
        <f>IF('PIN 12'!$G$52&gt;0,+ROUND('PIN 12'!$G$56,2)," ")</f>
        <v xml:space="preserve"> </v>
      </c>
      <c r="J357" s="90" t="str">
        <f t="shared" si="6"/>
        <v xml:space="preserve"> </v>
      </c>
    </row>
    <row r="358" spans="2:10" ht="20.100000000000001" customHeight="1" x14ac:dyDescent="0.3">
      <c r="B358" s="126">
        <v>13</v>
      </c>
      <c r="C358" s="136" t="str">
        <f>IF('PIN 13'!$G$52&gt;0,+'PIN 13'!$G$5," ")</f>
        <v xml:space="preserve"> </v>
      </c>
      <c r="D358" s="630" t="str">
        <f>IF('PIN 13'!$G$52&gt;0,+'PIN 13'!$G$6," ")</f>
        <v xml:space="preserve"> </v>
      </c>
      <c r="E358" s="631"/>
      <c r="F358" s="632"/>
      <c r="G358" s="136" t="str">
        <f>IF('PIN 13'!$G$52&gt;0,+'PIN 13'!$G$8," ")</f>
        <v xml:space="preserve"> </v>
      </c>
      <c r="H358" s="136" t="str">
        <f>IF('PIN 13'!$G$52&gt;0,+'PIN 13'!$G$7," ")</f>
        <v xml:space="preserve"> </v>
      </c>
      <c r="I358" s="90" t="str">
        <f>IF('PIN 13'!$G$52&gt;0,+ROUND('PIN 13'!$G$56,2)," ")</f>
        <v xml:space="preserve"> </v>
      </c>
      <c r="J358" s="90" t="str">
        <f t="shared" si="6"/>
        <v xml:space="preserve"> </v>
      </c>
    </row>
    <row r="359" spans="2:10" ht="20.100000000000001" customHeight="1" x14ac:dyDescent="0.3">
      <c r="B359" s="126">
        <v>14</v>
      </c>
      <c r="C359" s="136" t="str">
        <f>IF('PIN 14'!$G$52&gt;0,+'PIN 14'!$G$5," ")</f>
        <v xml:space="preserve"> </v>
      </c>
      <c r="D359" s="630" t="str">
        <f>IF('PIN 14'!$G$52&gt;0,+'PIN 14'!$G$6," ")</f>
        <v xml:space="preserve"> </v>
      </c>
      <c r="E359" s="631"/>
      <c r="F359" s="632"/>
      <c r="G359" s="136" t="str">
        <f>IF('PIN 14'!$G$52&gt;0,+'PIN 14'!$G$8," ")</f>
        <v xml:space="preserve"> </v>
      </c>
      <c r="H359" s="136" t="str">
        <f>IF('PIN 14'!$G$52&gt;0,+'PIN 14'!$G$7," ")</f>
        <v xml:space="preserve"> </v>
      </c>
      <c r="I359" s="90" t="str">
        <f>IF('PIN 14'!$G$52&gt;0,+ROUND('PIN 14'!$G$56,2)," ")</f>
        <v xml:space="preserve"> </v>
      </c>
      <c r="J359" s="90" t="str">
        <f t="shared" si="6"/>
        <v xml:space="preserve"> </v>
      </c>
    </row>
    <row r="360" spans="2:10" ht="20.100000000000001" customHeight="1" x14ac:dyDescent="0.3">
      <c r="B360" s="126">
        <v>15</v>
      </c>
      <c r="C360" s="136" t="str">
        <f>IF('PIN 15'!$G$52&gt;0,+'PIN 15'!$G$5," ")</f>
        <v xml:space="preserve"> </v>
      </c>
      <c r="D360" s="630" t="str">
        <f>IF('PIN 15'!$G$52&gt;0,+'PIN 15'!$G$6," ")</f>
        <v xml:space="preserve"> </v>
      </c>
      <c r="E360" s="631"/>
      <c r="F360" s="632"/>
      <c r="G360" s="136" t="str">
        <f>IF('PIN 15'!$G$52&gt;0,+'PIN 15'!$G$8," ")</f>
        <v xml:space="preserve"> </v>
      </c>
      <c r="H360" s="136" t="str">
        <f>IF('PIN 15'!$G$52&gt;0,+'PIN 15'!$G$7," ")</f>
        <v xml:space="preserve"> </v>
      </c>
      <c r="I360" s="90" t="str">
        <f>IF('PIN 15'!$G$52&gt;0,+ROUND('PIN 15'!$G$56,2)," ")</f>
        <v xml:space="preserve"> </v>
      </c>
      <c r="J360" s="90" t="str">
        <f t="shared" si="6"/>
        <v xml:space="preserve"> </v>
      </c>
    </row>
    <row r="361" spans="2:10" ht="20.100000000000001" customHeight="1" x14ac:dyDescent="0.3">
      <c r="B361" s="126">
        <v>16</v>
      </c>
      <c r="C361" s="136" t="str">
        <f>IF('PIN 16'!$G$52&gt;0,+'PIN 16'!$G$5," ")</f>
        <v xml:space="preserve"> </v>
      </c>
      <c r="D361" s="630" t="str">
        <f>IF('PIN 16'!$G$52&gt;0,+'PIN 16'!$G$6," ")</f>
        <v xml:space="preserve"> </v>
      </c>
      <c r="E361" s="631"/>
      <c r="F361" s="632"/>
      <c r="G361" s="136" t="str">
        <f>IF('PIN 16'!$G$52&gt;0,+'PIN 16'!$G$8," ")</f>
        <v xml:space="preserve"> </v>
      </c>
      <c r="H361" s="136" t="str">
        <f>IF('PIN 16'!$G$52&gt;0,+'PIN 16'!$G$7," ")</f>
        <v xml:space="preserve"> </v>
      </c>
      <c r="I361" s="90" t="str">
        <f>IF('PIN 16'!$G$52&gt;0,+ROUND('PIN 16'!$G$56,2)," ")</f>
        <v xml:space="preserve"> </v>
      </c>
      <c r="J361" s="90" t="str">
        <f t="shared" si="6"/>
        <v xml:space="preserve"> </v>
      </c>
    </row>
    <row r="362" spans="2:10" ht="20.100000000000001" customHeight="1" x14ac:dyDescent="0.3">
      <c r="B362" s="126">
        <v>17</v>
      </c>
      <c r="C362" s="136" t="str">
        <f>IF('PIN 17'!$G$52&gt;0,+'PIN 17'!$G$5," ")</f>
        <v xml:space="preserve"> </v>
      </c>
      <c r="D362" s="630" t="str">
        <f>IF('PIN 17'!$G$52&gt;0,+'PIN 17'!$G$6," ")</f>
        <v xml:space="preserve"> </v>
      </c>
      <c r="E362" s="631"/>
      <c r="F362" s="632"/>
      <c r="G362" s="136" t="str">
        <f>IF('PIN 17'!$G$52&gt;0,+'PIN 17'!$G$8," ")</f>
        <v xml:space="preserve"> </v>
      </c>
      <c r="H362" s="136" t="str">
        <f>IF('PIN 17'!$G$52&gt;0,+'PIN 17'!$G$7," ")</f>
        <v xml:space="preserve"> </v>
      </c>
      <c r="I362" s="90" t="str">
        <f>IF('PIN 17'!$G$52&gt;0,+ROUND('PIN 17'!$G$56,2)," ")</f>
        <v xml:space="preserve"> </v>
      </c>
      <c r="J362" s="90" t="str">
        <f t="shared" si="6"/>
        <v xml:space="preserve"> </v>
      </c>
    </row>
    <row r="363" spans="2:10" ht="20.100000000000001" customHeight="1" x14ac:dyDescent="0.3">
      <c r="B363" s="126">
        <v>18</v>
      </c>
      <c r="C363" s="136" t="str">
        <f>IF('PIN 18'!$G$52&gt;0,+'PIN 18'!$G$5," ")</f>
        <v xml:space="preserve"> </v>
      </c>
      <c r="D363" s="630" t="str">
        <f>IF('PIN 18'!$G$52&gt;0,+'PIN 18'!$G$6," ")</f>
        <v xml:space="preserve"> </v>
      </c>
      <c r="E363" s="631"/>
      <c r="F363" s="632"/>
      <c r="G363" s="136" t="str">
        <f>IF('PIN 18'!$G$52&gt;0,+'PIN 18'!$G$8," ")</f>
        <v xml:space="preserve"> </v>
      </c>
      <c r="H363" s="136" t="str">
        <f>IF('PIN 18'!$G$52&gt;0,+'PIN 18'!$G$7," ")</f>
        <v xml:space="preserve"> </v>
      </c>
      <c r="I363" s="90" t="str">
        <f>IF('PIN 18'!$G$52&gt;0,+ROUND('PIN 18'!$G$56,2)," ")</f>
        <v xml:space="preserve"> </v>
      </c>
      <c r="J363" s="90" t="str">
        <f t="shared" si="6"/>
        <v xml:space="preserve"> </v>
      </c>
    </row>
    <row r="364" spans="2:10" ht="20.100000000000001" customHeight="1" x14ac:dyDescent="0.3">
      <c r="B364" s="126">
        <v>19</v>
      </c>
      <c r="C364" s="136" t="str">
        <f>IF('PIN 19'!$G$52&gt;0,+'PIN 19'!$G$5," ")</f>
        <v xml:space="preserve"> </v>
      </c>
      <c r="D364" s="630" t="str">
        <f>IF('PIN 19'!$G$52&gt;0,+'PIN 19'!$G$6," ")</f>
        <v xml:space="preserve"> </v>
      </c>
      <c r="E364" s="631"/>
      <c r="F364" s="632"/>
      <c r="G364" s="136" t="str">
        <f>IF('PIN 19'!$G$52&gt;0,+'PIN 19'!$G$8," ")</f>
        <v xml:space="preserve"> </v>
      </c>
      <c r="H364" s="136" t="str">
        <f>IF('PIN 19'!$G$52&gt;0,+'PIN 19'!$G$7," ")</f>
        <v xml:space="preserve"> </v>
      </c>
      <c r="I364" s="90" t="str">
        <f>IF('PIN 19'!$G$52&gt;0,+ROUND('PIN 19'!$G$56,2)," ")</f>
        <v xml:space="preserve"> </v>
      </c>
      <c r="J364" s="90" t="str">
        <f t="shared" si="6"/>
        <v xml:space="preserve"> </v>
      </c>
    </row>
    <row r="365" spans="2:10" ht="20.100000000000001" customHeight="1" x14ac:dyDescent="0.3">
      <c r="B365" s="126">
        <v>20</v>
      </c>
      <c r="C365" s="136" t="str">
        <f>IF('PIN 20'!$G$52&gt;0,+'PIN 20'!$G$5," ")</f>
        <v xml:space="preserve"> </v>
      </c>
      <c r="D365" s="630" t="str">
        <f>IF('PIN 20'!$G$52&gt;0,+'PIN 20'!$G$6," ")</f>
        <v xml:space="preserve"> </v>
      </c>
      <c r="E365" s="631"/>
      <c r="F365" s="632"/>
      <c r="G365" s="136" t="str">
        <f>IF('PIN 20'!$G$52&gt;0,+'PIN 20'!$G$8," ")</f>
        <v xml:space="preserve"> </v>
      </c>
      <c r="H365" s="136" t="str">
        <f>IF('PIN 20'!$G$52&gt;0,+'PIN 20'!$G$7," ")</f>
        <v xml:space="preserve"> </v>
      </c>
      <c r="I365" s="90" t="str">
        <f>IF('PIN 20'!$G$52&gt;0,+ROUND('PIN 20'!$G$56,2)," ")</f>
        <v xml:space="preserve"> </v>
      </c>
      <c r="J365" s="90" t="str">
        <f t="shared" si="6"/>
        <v xml:space="preserve"> </v>
      </c>
    </row>
    <row r="366" spans="2:10" ht="20.100000000000001" customHeight="1" x14ac:dyDescent="0.3">
      <c r="H366" s="138"/>
      <c r="I366" s="146" t="s">
        <v>18</v>
      </c>
      <c r="J366" s="98">
        <f>SUM(J346:J365)</f>
        <v>0</v>
      </c>
    </row>
    <row r="367" spans="2:10" ht="20.100000000000001" customHeight="1" x14ac:dyDescent="0.3">
      <c r="C367" s="125" t="s">
        <v>65</v>
      </c>
      <c r="D367" s="646"/>
      <c r="E367" s="647"/>
      <c r="F367" s="647"/>
      <c r="G367" s="647"/>
      <c r="H367" s="647"/>
      <c r="I367" s="647"/>
      <c r="J367" s="647"/>
    </row>
    <row r="368" spans="2:10" ht="20.100000000000001" customHeight="1" x14ac:dyDescent="0.3">
      <c r="C368" s="643" t="str">
        <f>$C$45</f>
        <v xml:space="preserve"> ENTER NOTES HERE</v>
      </c>
      <c r="D368" s="644"/>
      <c r="E368" s="644"/>
      <c r="F368" s="644"/>
      <c r="G368" s="644"/>
      <c r="H368" s="644"/>
      <c r="I368" s="644"/>
      <c r="J368" s="644"/>
    </row>
    <row r="369" spans="1:22" ht="20.100000000000001" customHeight="1" x14ac:dyDescent="0.3">
      <c r="C369" s="645"/>
      <c r="D369" s="645"/>
      <c r="E369" s="645"/>
      <c r="F369" s="645"/>
      <c r="G369" s="645"/>
      <c r="H369" s="645"/>
      <c r="I369" s="645"/>
      <c r="J369" s="645"/>
    </row>
    <row r="370" spans="1:22" ht="20.100000000000001" customHeight="1" x14ac:dyDescent="0.3">
      <c r="C370" s="645"/>
      <c r="D370" s="645"/>
      <c r="E370" s="645"/>
      <c r="F370" s="645"/>
      <c r="G370" s="645"/>
      <c r="H370" s="645"/>
      <c r="I370" s="645"/>
      <c r="J370" s="645"/>
    </row>
    <row r="371" spans="1:22" ht="20.100000000000001" customHeight="1" x14ac:dyDescent="0.3">
      <c r="C371" s="645"/>
      <c r="D371" s="645"/>
      <c r="E371" s="645"/>
      <c r="F371" s="645"/>
      <c r="G371" s="645"/>
      <c r="H371" s="645"/>
      <c r="I371" s="645"/>
      <c r="J371" s="645"/>
    </row>
    <row r="372" spans="1:22" ht="20.100000000000001" customHeight="1" x14ac:dyDescent="0.3">
      <c r="C372" s="645"/>
      <c r="D372" s="645"/>
      <c r="E372" s="645"/>
      <c r="F372" s="645"/>
      <c r="G372" s="645"/>
      <c r="H372" s="645"/>
      <c r="I372" s="645"/>
      <c r="J372" s="645"/>
    </row>
    <row r="373" spans="1:22" ht="20.100000000000001" customHeight="1" x14ac:dyDescent="0.3">
      <c r="C373" s="645"/>
      <c r="D373" s="645"/>
      <c r="E373" s="645"/>
      <c r="F373" s="645"/>
      <c r="G373" s="645"/>
      <c r="H373" s="645"/>
      <c r="I373" s="645"/>
      <c r="J373" s="645"/>
    </row>
    <row r="376" spans="1:22" ht="20.100000000000001" customHeight="1" x14ac:dyDescent="0.3">
      <c r="C376" s="141"/>
      <c r="D376" s="142"/>
      <c r="E376" s="141"/>
      <c r="F376" s="143"/>
      <c r="H376" s="141"/>
      <c r="I376" s="147"/>
      <c r="J376" s="58"/>
    </row>
    <row r="377" spans="1:22" ht="20.100000000000001" customHeight="1" x14ac:dyDescent="0.3">
      <c r="C377" s="635" t="s">
        <v>224</v>
      </c>
      <c r="D377" s="636"/>
      <c r="E377" s="636"/>
      <c r="H377" s="634" t="s">
        <v>223</v>
      </c>
      <c r="I377" s="634"/>
      <c r="J377" s="634"/>
    </row>
    <row r="378" spans="1:22" ht="20.100000000000001" customHeight="1" x14ac:dyDescent="0.3">
      <c r="B378" s="194"/>
      <c r="C378" s="195">
        <f ca="1">NOW()</f>
        <v>43600.393459837964</v>
      </c>
      <c r="D378" s="196">
        <f ca="1">NOW()</f>
        <v>43600.393459837964</v>
      </c>
      <c r="E378" s="627"/>
      <c r="F378" s="627"/>
      <c r="G378" s="627"/>
      <c r="H378" s="627"/>
      <c r="I378" s="627"/>
      <c r="J378" s="627"/>
      <c r="K378" s="43"/>
      <c r="L378" s="44"/>
      <c r="M378" s="628" t="s">
        <v>276</v>
      </c>
      <c r="N378" s="629"/>
      <c r="O378" s="629"/>
      <c r="P378" s="629"/>
      <c r="Q378" s="629"/>
      <c r="R378" s="629"/>
      <c r="S378" s="629"/>
      <c r="T378" s="629"/>
      <c r="U378" s="629"/>
      <c r="V378" s="629"/>
    </row>
    <row r="379" spans="1:22" ht="20.100000000000001" customHeight="1" x14ac:dyDescent="0.3">
      <c r="A379" s="154">
        <v>8</v>
      </c>
      <c r="B379" s="198"/>
      <c r="C379" s="138"/>
      <c r="D379" s="197"/>
      <c r="E379" s="627"/>
      <c r="F379" s="627"/>
      <c r="G379" s="627"/>
      <c r="H379" s="627"/>
      <c r="I379" s="627"/>
      <c r="J379" s="627"/>
      <c r="K379" s="43"/>
      <c r="L379" s="45"/>
      <c r="M379" s="629"/>
      <c r="N379" s="629"/>
      <c r="O379" s="629"/>
      <c r="P379" s="629"/>
      <c r="Q379" s="629"/>
      <c r="R379" s="629"/>
      <c r="S379" s="629"/>
      <c r="T379" s="629"/>
      <c r="U379" s="629"/>
      <c r="V379" s="629"/>
    </row>
    <row r="380" spans="1:22" ht="18.75" x14ac:dyDescent="0.3">
      <c r="B380" s="198"/>
      <c r="C380" s="138"/>
      <c r="D380" s="197"/>
      <c r="E380" s="627"/>
      <c r="F380" s="627"/>
      <c r="G380" s="627"/>
      <c r="H380" s="627"/>
      <c r="I380" s="627"/>
      <c r="J380" s="627"/>
      <c r="K380" s="43"/>
      <c r="L380" s="44"/>
      <c r="M380" s="629"/>
      <c r="N380" s="629"/>
      <c r="O380" s="629"/>
      <c r="P380" s="629"/>
      <c r="Q380" s="629"/>
      <c r="R380" s="629"/>
      <c r="S380" s="629"/>
      <c r="T380" s="629"/>
      <c r="U380" s="629"/>
      <c r="V380" s="629"/>
    </row>
    <row r="381" spans="1:22" ht="18.75" x14ac:dyDescent="0.3">
      <c r="B381" s="633" t="s">
        <v>86</v>
      </c>
      <c r="C381" s="633"/>
      <c r="D381" s="633"/>
      <c r="E381" s="633"/>
      <c r="F381" s="633"/>
      <c r="G381" s="633"/>
      <c r="H381" s="633"/>
      <c r="I381" s="633"/>
      <c r="J381" s="633"/>
    </row>
    <row r="382" spans="1:22" ht="20.100000000000001" customHeight="1" x14ac:dyDescent="0.3">
      <c r="B382" s="633"/>
      <c r="C382" s="633"/>
      <c r="D382" s="633"/>
      <c r="E382" s="633"/>
      <c r="F382" s="633"/>
      <c r="G382" s="633"/>
      <c r="H382" s="633"/>
      <c r="I382" s="633"/>
      <c r="J382" s="633"/>
      <c r="L382" s="23"/>
    </row>
    <row r="383" spans="1:22" ht="20.100000000000001" customHeight="1" x14ac:dyDescent="0.35">
      <c r="B383" s="640" t="str">
        <f>'CONTACT INFO'!$C$7</f>
        <v>COMPANY NAME</v>
      </c>
      <c r="C383" s="626"/>
      <c r="D383" s="626"/>
      <c r="E383" s="626"/>
      <c r="F383" s="626"/>
      <c r="G383" s="626"/>
      <c r="H383" s="626"/>
      <c r="I383" s="626"/>
      <c r="J383" s="626"/>
      <c r="L383" s="23"/>
    </row>
    <row r="384" spans="1:22" ht="20.100000000000001" customHeight="1" x14ac:dyDescent="0.3">
      <c r="B384" s="625" t="str">
        <f>'CONTACT INFO'!$C$8</f>
        <v>ADDRESS</v>
      </c>
      <c r="C384" s="626"/>
      <c r="D384" s="626"/>
      <c r="E384" s="626"/>
      <c r="F384" s="626"/>
      <c r="G384" s="626"/>
      <c r="H384" s="626"/>
      <c r="I384" s="626"/>
      <c r="J384" s="626"/>
      <c r="L384" s="23"/>
    </row>
    <row r="385" spans="2:18" ht="20.100000000000001" customHeight="1" x14ac:dyDescent="0.3">
      <c r="B385" s="625" t="str">
        <f>'CONTACT INFO'!$C$9</f>
        <v>CITY, STATE, ZIP</v>
      </c>
      <c r="C385" s="626"/>
      <c r="D385" s="626"/>
      <c r="E385" s="626"/>
      <c r="F385" s="626"/>
      <c r="G385" s="626"/>
      <c r="H385" s="626"/>
      <c r="I385" s="626"/>
      <c r="J385" s="626"/>
      <c r="L385" s="23"/>
    </row>
    <row r="386" spans="2:18" ht="20.100000000000001" customHeight="1" x14ac:dyDescent="0.3">
      <c r="B386" s="625" t="str">
        <f>"ATTN: "&amp;'CONTACT INFO'!$C$5</f>
        <v>ATTN: CONTACT NAME</v>
      </c>
      <c r="C386" s="648"/>
      <c r="D386" s="648"/>
      <c r="E386" s="648"/>
      <c r="F386" s="648"/>
      <c r="G386" s="648"/>
      <c r="H386" s="648"/>
      <c r="I386" s="648"/>
      <c r="J386" s="648"/>
      <c r="L386" s="23"/>
    </row>
    <row r="387" spans="2:18" ht="20.100000000000001" customHeight="1" x14ac:dyDescent="0.3">
      <c r="B387" s="637" t="str">
        <f>'CONTACT INFO'!$B$10</f>
        <v>PHONE NUMBER:</v>
      </c>
      <c r="C387" s="637"/>
      <c r="D387" s="637"/>
      <c r="E387" s="637"/>
      <c r="F387" s="637"/>
      <c r="G387" s="638">
        <f>'CONTACT INFO'!$C$10</f>
        <v>1111111111</v>
      </c>
      <c r="H387" s="638"/>
      <c r="I387" s="638"/>
      <c r="J387" s="638"/>
      <c r="L387" s="23"/>
    </row>
    <row r="388" spans="2:18" ht="20.100000000000001" customHeight="1" x14ac:dyDescent="0.3">
      <c r="B388" s="304"/>
      <c r="C388" s="305"/>
      <c r="D388" s="305"/>
      <c r="E388" s="305"/>
      <c r="F388" s="308" t="str">
        <f>'CONTACT INFO'!$B$11</f>
        <v>FAX NUMBER:</v>
      </c>
      <c r="G388" s="639">
        <f>'CONTACT INFO'!$C$11</f>
        <v>1111111111</v>
      </c>
      <c r="H388" s="639"/>
      <c r="I388" s="639"/>
      <c r="J388" s="639"/>
      <c r="L388" s="23"/>
    </row>
    <row r="389" spans="2:18" ht="20.100000000000001" customHeight="1" x14ac:dyDescent="0.3">
      <c r="B389" s="625" t="str">
        <f>'CONTACT INFO'!$C$12</f>
        <v>E-MAIL ADDRESS</v>
      </c>
      <c r="C389" s="626"/>
      <c r="D389" s="626"/>
      <c r="E389" s="626"/>
      <c r="F389" s="626"/>
      <c r="G389" s="626"/>
      <c r="H389" s="626"/>
      <c r="I389" s="626"/>
      <c r="J389" s="626"/>
      <c r="L389" s="23"/>
    </row>
    <row r="390" spans="2:18" ht="20.100000000000001" customHeight="1" x14ac:dyDescent="0.3">
      <c r="B390" s="155"/>
      <c r="E390" s="127"/>
      <c r="F390" s="128"/>
      <c r="G390" s="22"/>
      <c r="K390" s="144"/>
      <c r="Q390" s="36"/>
      <c r="R390" s="35"/>
    </row>
    <row r="391" spans="2:18" ht="20.100000000000001" customHeight="1" x14ac:dyDescent="0.3">
      <c r="E391" s="127"/>
      <c r="F391" s="128"/>
      <c r="G391" s="22"/>
    </row>
    <row r="392" spans="2:18" ht="20.100000000000001" customHeight="1" x14ac:dyDescent="0.35">
      <c r="B392" s="129"/>
      <c r="C392" s="123" t="s">
        <v>1</v>
      </c>
      <c r="D392" s="641">
        <f>'PRIME CONTRACTORS'!D11</f>
        <v>0</v>
      </c>
      <c r="E392" s="642"/>
      <c r="F392" s="642"/>
      <c r="G392" s="642"/>
    </row>
    <row r="393" spans="2:18" ht="20.100000000000001" customHeight="1" x14ac:dyDescent="0.3">
      <c r="C393" s="123" t="s">
        <v>2</v>
      </c>
      <c r="D393" s="653">
        <f>'PRIME CONTRACTORS'!H11</f>
        <v>0</v>
      </c>
      <c r="E393" s="654"/>
      <c r="F393" s="654"/>
      <c r="G393" s="654"/>
    </row>
    <row r="394" spans="2:18" ht="20.100000000000001" customHeight="1" x14ac:dyDescent="0.3">
      <c r="C394" s="123" t="s">
        <v>3</v>
      </c>
      <c r="D394" s="649">
        <f>'PRIME CONTRACTORS'!J11</f>
        <v>0</v>
      </c>
      <c r="E394" s="650"/>
      <c r="F394" s="130" t="s">
        <v>4</v>
      </c>
      <c r="G394" s="311">
        <f>'PRIME CONTRACTORS'!K11</f>
        <v>0</v>
      </c>
    </row>
    <row r="395" spans="2:18" ht="20.100000000000001" customHeight="1" x14ac:dyDescent="0.3">
      <c r="C395" s="123" t="s">
        <v>225</v>
      </c>
      <c r="D395" s="651" t="str">
        <f>'PIN 1'!$D$6</f>
        <v>LETTING DATE</v>
      </c>
      <c r="E395" s="652"/>
      <c r="F395" s="652"/>
      <c r="G395" s="132"/>
    </row>
    <row r="396" spans="2:18" ht="20.100000000000001" customHeight="1" x14ac:dyDescent="0.3">
      <c r="C396" s="123" t="s">
        <v>226</v>
      </c>
      <c r="D396" s="131" t="str">
        <f>'PIN 1'!$D$7</f>
        <v>ITEM NUMBER</v>
      </c>
      <c r="E396" s="126" t="s">
        <v>228</v>
      </c>
      <c r="F396" s="131" t="str">
        <f>'PIN 1'!$D$8</f>
        <v>COUNTY</v>
      </c>
      <c r="G396" s="133" t="s">
        <v>227</v>
      </c>
      <c r="H396" s="131" t="str">
        <f>'PIN 1'!$G$6</f>
        <v>CONTRACT NUMBER</v>
      </c>
    </row>
    <row r="398" spans="2:18" ht="20.100000000000001" customHeight="1" x14ac:dyDescent="0.3">
      <c r="C398" s="125" t="s">
        <v>9</v>
      </c>
      <c r="D398" s="134"/>
      <c r="E398" s="125"/>
      <c r="F398" s="125"/>
      <c r="G398" s="135"/>
      <c r="H398" s="135"/>
      <c r="I398" s="97" t="s">
        <v>10</v>
      </c>
      <c r="J398" s="97" t="s">
        <v>11</v>
      </c>
    </row>
    <row r="399" spans="2:18" ht="20.100000000000001" customHeight="1" x14ac:dyDescent="0.3">
      <c r="C399" s="125" t="s">
        <v>12</v>
      </c>
      <c r="D399" s="134" t="s">
        <v>13</v>
      </c>
      <c r="E399" s="125"/>
      <c r="F399" s="125"/>
      <c r="G399" s="135" t="s">
        <v>14</v>
      </c>
      <c r="H399" s="135" t="s">
        <v>90</v>
      </c>
      <c r="I399" s="97" t="s">
        <v>16</v>
      </c>
      <c r="J399" s="97" t="s">
        <v>17</v>
      </c>
    </row>
    <row r="400" spans="2:18" ht="20.100000000000001" customHeight="1" x14ac:dyDescent="0.3">
      <c r="B400" s="126">
        <v>1</v>
      </c>
      <c r="C400" s="136" t="str">
        <f>IF('PIN 1'!$G$54&gt;0,+'PIN 1'!$G$7," ")</f>
        <v xml:space="preserve"> </v>
      </c>
      <c r="D400" s="630" t="str">
        <f>IF('PIN 1'!$G$54&gt;0,+'PIN 1'!$G$8," ")</f>
        <v xml:space="preserve"> </v>
      </c>
      <c r="E400" s="631"/>
      <c r="F400" s="632"/>
      <c r="G400" s="136" t="str">
        <f>IF('PIN 1'!$G$54&gt;0,+'PIN 1'!$G$10," ")</f>
        <v xml:space="preserve"> </v>
      </c>
      <c r="H400" s="136" t="str">
        <f>IF('PIN 1'!$G$54&gt;0,+'PIN 1'!$G$9," ")</f>
        <v xml:space="preserve"> </v>
      </c>
      <c r="I400" s="90" t="str">
        <f>IF('PIN 1'!$G$54&gt;0,+ROUND('PIN 1'!$G$58,2)," ")</f>
        <v xml:space="preserve"> </v>
      </c>
      <c r="J400" s="90" t="str">
        <f t="shared" ref="J400:J419" si="7">IF(I400&gt;0,+H400*I400," ")</f>
        <v xml:space="preserve"> </v>
      </c>
    </row>
    <row r="401" spans="2:10" ht="20.100000000000001" customHeight="1" x14ac:dyDescent="0.3">
      <c r="B401" s="126">
        <v>2</v>
      </c>
      <c r="C401" s="136" t="str">
        <f>IF('PIN 2'!$G$52&gt;0,+'PIN 2'!$G$5," ")</f>
        <v xml:space="preserve"> </v>
      </c>
      <c r="D401" s="630" t="str">
        <f>IF('PIN 2'!$G$52&gt;0,+'PIN 2'!$G$6," ")</f>
        <v xml:space="preserve"> </v>
      </c>
      <c r="E401" s="631"/>
      <c r="F401" s="632"/>
      <c r="G401" s="136" t="str">
        <f>IF('PIN 2'!$G$52&gt;0,+'PIN 2'!$G$8," ")</f>
        <v xml:space="preserve"> </v>
      </c>
      <c r="H401" s="136" t="str">
        <f>IF('PIN 2'!$G$52&gt;0,+'PIN 2'!$G$7," ")</f>
        <v xml:space="preserve"> </v>
      </c>
      <c r="I401" s="90" t="str">
        <f>IF('PIN 2'!$G$52&gt;0,+ROUND('PIN 2'!$G$56,2)," ")</f>
        <v xml:space="preserve"> </v>
      </c>
      <c r="J401" s="90" t="str">
        <f t="shared" si="7"/>
        <v xml:space="preserve"> </v>
      </c>
    </row>
    <row r="402" spans="2:10" ht="20.100000000000001" customHeight="1" x14ac:dyDescent="0.3">
      <c r="B402" s="126">
        <v>3</v>
      </c>
      <c r="C402" s="136" t="str">
        <f>IF('PIN 3'!$G$52&gt;0,+'PIN 3'!$G$5," ")</f>
        <v xml:space="preserve"> </v>
      </c>
      <c r="D402" s="630" t="str">
        <f>IF('PIN 3'!$G$52&gt;0,+'PIN 3'!$G$6," ")</f>
        <v xml:space="preserve"> </v>
      </c>
      <c r="E402" s="631"/>
      <c r="F402" s="632"/>
      <c r="G402" s="136" t="str">
        <f>IF('PIN 3'!$G$52&gt;0,+'PIN 3'!$G$8," ")</f>
        <v xml:space="preserve"> </v>
      </c>
      <c r="H402" s="136" t="str">
        <f>IF('PIN 3'!$G$52&gt;0,+'PIN 3'!$G$7," ")</f>
        <v xml:space="preserve"> </v>
      </c>
      <c r="I402" s="90" t="str">
        <f>IF('PIN 3'!$G$52&gt;0,+ROUND('PIN 3'!$G$56,2)," ")</f>
        <v xml:space="preserve"> </v>
      </c>
      <c r="J402" s="90" t="str">
        <f t="shared" si="7"/>
        <v xml:space="preserve"> </v>
      </c>
    </row>
    <row r="403" spans="2:10" ht="20.100000000000001" customHeight="1" x14ac:dyDescent="0.3">
      <c r="B403" s="126">
        <v>4</v>
      </c>
      <c r="C403" s="136" t="str">
        <f>IF('PIN 4'!$G$52&gt;0,+'PIN 4'!$G$5," ")</f>
        <v xml:space="preserve"> </v>
      </c>
      <c r="D403" s="630" t="str">
        <f>IF('PIN 4'!$G$52&gt;0,+'PIN 4'!$G$6," ")</f>
        <v xml:space="preserve"> </v>
      </c>
      <c r="E403" s="631"/>
      <c r="F403" s="632"/>
      <c r="G403" s="136" t="str">
        <f>IF('PIN 4'!$G$52&gt;0,+'PIN 4'!$G$8," ")</f>
        <v xml:space="preserve"> </v>
      </c>
      <c r="H403" s="136" t="str">
        <f>IF('PIN 4'!$G$52&gt;0,+'PIN 4'!$G$7," ")</f>
        <v xml:space="preserve"> </v>
      </c>
      <c r="I403" s="90" t="str">
        <f>IF('PIN 4'!$G$52&gt;0,+ROUND('PIN 4'!$G$56,2)," ")</f>
        <v xml:space="preserve"> </v>
      </c>
      <c r="J403" s="90" t="str">
        <f t="shared" si="7"/>
        <v xml:space="preserve"> </v>
      </c>
    </row>
    <row r="404" spans="2:10" ht="20.100000000000001" customHeight="1" x14ac:dyDescent="0.3">
      <c r="B404" s="126">
        <v>5</v>
      </c>
      <c r="C404" s="136" t="str">
        <f>IF('PIN 5'!$G$52&gt;0,+'PIN 5'!$G$5," ")</f>
        <v xml:space="preserve"> </v>
      </c>
      <c r="D404" s="630" t="str">
        <f>IF('PIN 5'!$G$52&gt;0,+'PIN 5'!$G$6," ")</f>
        <v xml:space="preserve"> </v>
      </c>
      <c r="E404" s="631"/>
      <c r="F404" s="632"/>
      <c r="G404" s="136" t="str">
        <f>IF('PIN 5'!$G$52&gt;0,+'PIN 5'!$G$8," ")</f>
        <v xml:space="preserve"> </v>
      </c>
      <c r="H404" s="136" t="str">
        <f>IF('PIN 5'!$G$52&gt;0,+'PIN 5'!$G$7," ")</f>
        <v xml:space="preserve"> </v>
      </c>
      <c r="I404" s="90" t="str">
        <f>IF('PIN 5'!$G$52&gt;0,+ROUND('PIN 5'!$G$56,2)," ")</f>
        <v xml:space="preserve"> </v>
      </c>
      <c r="J404" s="90" t="str">
        <f t="shared" si="7"/>
        <v xml:space="preserve"> </v>
      </c>
    </row>
    <row r="405" spans="2:10" ht="20.100000000000001" customHeight="1" x14ac:dyDescent="0.3">
      <c r="B405" s="126">
        <v>6</v>
      </c>
      <c r="C405" s="136" t="str">
        <f>IF('PIN 6'!$G$52&gt;0,+'PIN 6'!$G$5," ")</f>
        <v xml:space="preserve"> </v>
      </c>
      <c r="D405" s="630" t="str">
        <f>IF('PIN 6'!$G$52&gt;0,+'PIN 6'!$G$6," ")</f>
        <v xml:space="preserve"> </v>
      </c>
      <c r="E405" s="631"/>
      <c r="F405" s="632"/>
      <c r="G405" s="136" t="str">
        <f>IF('PIN 6'!$G$52&gt;0,+'PIN 6'!$G$8," ")</f>
        <v xml:space="preserve"> </v>
      </c>
      <c r="H405" s="136" t="str">
        <f>IF('PIN 6'!$G$52&gt;0,+'PIN 6'!$G$7," ")</f>
        <v xml:space="preserve"> </v>
      </c>
      <c r="I405" s="90" t="str">
        <f>IF('PIN 6'!$G$52&gt;0,+ROUND('PIN 6'!$G$56,2)," ")</f>
        <v xml:space="preserve"> </v>
      </c>
      <c r="J405" s="90" t="str">
        <f t="shared" si="7"/>
        <v xml:space="preserve"> </v>
      </c>
    </row>
    <row r="406" spans="2:10" ht="20.100000000000001" customHeight="1" x14ac:dyDescent="0.3">
      <c r="B406" s="126">
        <v>7</v>
      </c>
      <c r="C406" s="136" t="str">
        <f>IF('PIN 7'!$G$52&gt;0,+'PIN 7'!$G$5," ")</f>
        <v xml:space="preserve"> </v>
      </c>
      <c r="D406" s="630" t="str">
        <f>IF('PIN 7'!$G$52&gt;0,+'PIN 7'!$G$6," ")</f>
        <v xml:space="preserve"> </v>
      </c>
      <c r="E406" s="631"/>
      <c r="F406" s="632"/>
      <c r="G406" s="136" t="str">
        <f>IF('PIN 7'!$G$52&gt;0,+'PIN 7'!$G$8," ")</f>
        <v xml:space="preserve"> </v>
      </c>
      <c r="H406" s="136" t="str">
        <f>IF('PIN 7'!$G$52&gt;0,+'PIN 7'!$G$7," ")</f>
        <v xml:space="preserve"> </v>
      </c>
      <c r="I406" s="90" t="str">
        <f>IF('PIN 7'!$G$52&gt;0,+ROUND('PIN 7'!$G$56,2)," ")</f>
        <v xml:space="preserve"> </v>
      </c>
      <c r="J406" s="90" t="str">
        <f t="shared" si="7"/>
        <v xml:space="preserve"> </v>
      </c>
    </row>
    <row r="407" spans="2:10" ht="20.100000000000001" customHeight="1" x14ac:dyDescent="0.3">
      <c r="B407" s="126">
        <v>8</v>
      </c>
      <c r="C407" s="136" t="str">
        <f>IF('PIN 8'!$G$52&gt;0,+'PIN 8'!$G$5," ")</f>
        <v xml:space="preserve"> </v>
      </c>
      <c r="D407" s="630" t="str">
        <f>IF('PIN 8'!$G$52&gt;0,+'PIN 8'!$G$6," ")</f>
        <v xml:space="preserve"> </v>
      </c>
      <c r="E407" s="631"/>
      <c r="F407" s="632"/>
      <c r="G407" s="136" t="str">
        <f>IF('PIN 8'!$G$52&gt;0,+'PIN 8'!$G$8," ")</f>
        <v xml:space="preserve"> </v>
      </c>
      <c r="H407" s="136" t="str">
        <f>IF('PIN 8'!$G$52&gt;0,+'PIN 8'!$G$7," ")</f>
        <v xml:space="preserve"> </v>
      </c>
      <c r="I407" s="90" t="str">
        <f>IF('PIN 8'!$G$52&gt;0,+ROUND('PIN 8'!$G$56,2)," ")</f>
        <v xml:space="preserve"> </v>
      </c>
      <c r="J407" s="90" t="str">
        <f t="shared" si="7"/>
        <v xml:space="preserve"> </v>
      </c>
    </row>
    <row r="408" spans="2:10" ht="20.100000000000001" customHeight="1" x14ac:dyDescent="0.3">
      <c r="B408" s="126">
        <v>9</v>
      </c>
      <c r="C408" s="136" t="str">
        <f>IF('PIN 9'!$G$52&gt;0,+'PIN 9'!$G$5," ")</f>
        <v xml:space="preserve"> </v>
      </c>
      <c r="D408" s="630" t="str">
        <f>IF('PIN 9'!$G$52&gt;0,+'PIN 9'!$G$6," ")</f>
        <v xml:space="preserve"> </v>
      </c>
      <c r="E408" s="631"/>
      <c r="F408" s="632"/>
      <c r="G408" s="136" t="str">
        <f>IF('PIN 9'!$G$52&gt;0,+'PIN 9'!$G$8," ")</f>
        <v xml:space="preserve"> </v>
      </c>
      <c r="H408" s="136" t="str">
        <f>IF('PIN 9'!$G$52&gt;0,+'PIN 9'!$G$7," ")</f>
        <v xml:space="preserve"> </v>
      </c>
      <c r="I408" s="90" t="str">
        <f>IF('PIN 9'!$G$52&gt;0,+ROUND('PIN 9'!$G$56,2)," ")</f>
        <v xml:space="preserve"> </v>
      </c>
      <c r="J408" s="90" t="str">
        <f t="shared" si="7"/>
        <v xml:space="preserve"> </v>
      </c>
    </row>
    <row r="409" spans="2:10" ht="20.100000000000001" customHeight="1" x14ac:dyDescent="0.3">
      <c r="B409" s="126">
        <v>10</v>
      </c>
      <c r="C409" s="136" t="str">
        <f>IF('PIN 10'!$G$52&gt;0,+'PIN 10'!$G$5," ")</f>
        <v xml:space="preserve"> </v>
      </c>
      <c r="D409" s="630" t="str">
        <f>IF('PIN 10'!$G$52&gt;0,+'PIN 10'!$G$6," ")</f>
        <v xml:space="preserve"> </v>
      </c>
      <c r="E409" s="631"/>
      <c r="F409" s="632"/>
      <c r="G409" s="136" t="str">
        <f>IF('PIN 10'!$G$52&gt;0,+'PIN 10'!$G$8," ")</f>
        <v xml:space="preserve"> </v>
      </c>
      <c r="H409" s="136" t="str">
        <f>IF('PIN 10'!$G$52&gt;0,+'PIN 10'!$G$7," ")</f>
        <v xml:space="preserve"> </v>
      </c>
      <c r="I409" s="90" t="str">
        <f>IF('PIN 10'!$G$52&gt;0,+ROUND('PIN 10'!$G$56,2)," ")</f>
        <v xml:space="preserve"> </v>
      </c>
      <c r="J409" s="90" t="str">
        <f t="shared" si="7"/>
        <v xml:space="preserve"> </v>
      </c>
    </row>
    <row r="410" spans="2:10" ht="20.100000000000001" customHeight="1" x14ac:dyDescent="0.3">
      <c r="B410" s="126">
        <v>11</v>
      </c>
      <c r="C410" s="136" t="str">
        <f>IF('PIN 11'!$G$52&gt;0,+'PIN 11'!$G$5," ")</f>
        <v xml:space="preserve"> </v>
      </c>
      <c r="D410" s="630" t="str">
        <f>IF('PIN 11'!$G$52&gt;0,+'PIN 11'!$G$6," ")</f>
        <v xml:space="preserve"> </v>
      </c>
      <c r="E410" s="631"/>
      <c r="F410" s="632"/>
      <c r="G410" s="136" t="str">
        <f>IF('PIN 11'!$G$52&gt;0,+'PIN 11'!$G$8," ")</f>
        <v xml:space="preserve"> </v>
      </c>
      <c r="H410" s="136" t="str">
        <f>IF('PIN 11'!$G$52&gt;0,+'PIN 11'!$G$7," ")</f>
        <v xml:space="preserve"> </v>
      </c>
      <c r="I410" s="90" t="str">
        <f>IF('PIN 11'!$G$52&gt;0,+ROUND('PIN 11'!$G$56,2)," ")</f>
        <v xml:space="preserve"> </v>
      </c>
      <c r="J410" s="90" t="str">
        <f t="shared" si="7"/>
        <v xml:space="preserve"> </v>
      </c>
    </row>
    <row r="411" spans="2:10" ht="20.100000000000001" customHeight="1" x14ac:dyDescent="0.3">
      <c r="B411" s="126">
        <v>12</v>
      </c>
      <c r="C411" s="136" t="str">
        <f>IF('PIN 12'!$G$52&gt;0,+'PIN 12'!$G$5," ")</f>
        <v xml:space="preserve"> </v>
      </c>
      <c r="D411" s="630" t="str">
        <f>IF('PIN 12'!$G$52&gt;0,+'PIN 12'!$G$6," ")</f>
        <v xml:space="preserve"> </v>
      </c>
      <c r="E411" s="631"/>
      <c r="F411" s="632"/>
      <c r="G411" s="136" t="str">
        <f>IF('PIN 12'!$G$52&gt;0,+'PIN 12'!$G$8," ")</f>
        <v xml:space="preserve"> </v>
      </c>
      <c r="H411" s="136" t="str">
        <f>IF('PIN 12'!$G$52&gt;0,+'PIN 12'!$G$7," ")</f>
        <v xml:space="preserve"> </v>
      </c>
      <c r="I411" s="90" t="str">
        <f>IF('PIN 12'!$G$52&gt;0,+ROUND('PIN 12'!$G$56,2)," ")</f>
        <v xml:space="preserve"> </v>
      </c>
      <c r="J411" s="90" t="str">
        <f t="shared" si="7"/>
        <v xml:space="preserve"> </v>
      </c>
    </row>
    <row r="412" spans="2:10" ht="20.100000000000001" customHeight="1" x14ac:dyDescent="0.3">
      <c r="B412" s="126">
        <v>13</v>
      </c>
      <c r="C412" s="136" t="str">
        <f>IF('PIN 13'!$G$52&gt;0,+'PIN 13'!$G$5," ")</f>
        <v xml:space="preserve"> </v>
      </c>
      <c r="D412" s="630" t="str">
        <f>IF('PIN 13'!$G$52&gt;0,+'PIN 13'!$G$6," ")</f>
        <v xml:space="preserve"> </v>
      </c>
      <c r="E412" s="631"/>
      <c r="F412" s="632"/>
      <c r="G412" s="136" t="str">
        <f>IF('PIN 13'!$G$52&gt;0,+'PIN 13'!$G$8," ")</f>
        <v xml:space="preserve"> </v>
      </c>
      <c r="H412" s="136" t="str">
        <f>IF('PIN 13'!$G$52&gt;0,+'PIN 13'!$G$7," ")</f>
        <v xml:space="preserve"> </v>
      </c>
      <c r="I412" s="90" t="str">
        <f>IF('PIN 13'!$G$52&gt;0,+ROUND('PIN 13'!$G$56,2)," ")</f>
        <v xml:space="preserve"> </v>
      </c>
      <c r="J412" s="90" t="str">
        <f t="shared" si="7"/>
        <v xml:space="preserve"> </v>
      </c>
    </row>
    <row r="413" spans="2:10" ht="20.100000000000001" customHeight="1" x14ac:dyDescent="0.3">
      <c r="B413" s="126">
        <v>14</v>
      </c>
      <c r="C413" s="136" t="str">
        <f>IF('PIN 14'!$G$52&gt;0,+'PIN 14'!$G$5," ")</f>
        <v xml:space="preserve"> </v>
      </c>
      <c r="D413" s="630" t="str">
        <f>IF('PIN 14'!$G$52&gt;0,+'PIN 14'!$G$6," ")</f>
        <v xml:space="preserve"> </v>
      </c>
      <c r="E413" s="631"/>
      <c r="F413" s="632"/>
      <c r="G413" s="136" t="str">
        <f>IF('PIN 14'!$G$52&gt;0,+'PIN 14'!$G$8," ")</f>
        <v xml:space="preserve"> </v>
      </c>
      <c r="H413" s="136" t="str">
        <f>IF('PIN 14'!$G$52&gt;0,+'PIN 14'!$G$7," ")</f>
        <v xml:space="preserve"> </v>
      </c>
      <c r="I413" s="90" t="str">
        <f>IF('PIN 14'!$G$52&gt;0,+ROUND('PIN 14'!$G$56,2)," ")</f>
        <v xml:space="preserve"> </v>
      </c>
      <c r="J413" s="90" t="str">
        <f t="shared" si="7"/>
        <v xml:space="preserve"> </v>
      </c>
    </row>
    <row r="414" spans="2:10" ht="20.100000000000001" customHeight="1" x14ac:dyDescent="0.3">
      <c r="B414" s="126">
        <v>15</v>
      </c>
      <c r="C414" s="136" t="str">
        <f>IF('PIN 15'!$G$52&gt;0,+'PIN 15'!$G$5," ")</f>
        <v xml:space="preserve"> </v>
      </c>
      <c r="D414" s="630" t="str">
        <f>IF('PIN 15'!$G$52&gt;0,+'PIN 15'!$G$6," ")</f>
        <v xml:space="preserve"> </v>
      </c>
      <c r="E414" s="631"/>
      <c r="F414" s="632"/>
      <c r="G414" s="136" t="str">
        <f>IF('PIN 15'!$G$52&gt;0,+'PIN 15'!$G$8," ")</f>
        <v xml:space="preserve"> </v>
      </c>
      <c r="H414" s="136" t="str">
        <f>IF('PIN 15'!$G$52&gt;0,+'PIN 15'!$G$7," ")</f>
        <v xml:space="preserve"> </v>
      </c>
      <c r="I414" s="90" t="str">
        <f>IF('PIN 15'!$G$52&gt;0,+ROUND('PIN 15'!$G$56,2)," ")</f>
        <v xml:space="preserve"> </v>
      </c>
      <c r="J414" s="90" t="str">
        <f t="shared" si="7"/>
        <v xml:space="preserve"> </v>
      </c>
    </row>
    <row r="415" spans="2:10" ht="20.100000000000001" customHeight="1" x14ac:dyDescent="0.3">
      <c r="B415" s="126">
        <v>16</v>
      </c>
      <c r="C415" s="136" t="str">
        <f>IF('PIN 16'!$G$52&gt;0,+'PIN 16'!$G$5," ")</f>
        <v xml:space="preserve"> </v>
      </c>
      <c r="D415" s="630" t="str">
        <f>IF('PIN 16'!$G$52&gt;0,+'PIN 16'!$G$6," ")</f>
        <v xml:space="preserve"> </v>
      </c>
      <c r="E415" s="631"/>
      <c r="F415" s="632"/>
      <c r="G415" s="136" t="str">
        <f>IF('PIN 16'!$G$52&gt;0,+'PIN 16'!$G$8," ")</f>
        <v xml:space="preserve"> </v>
      </c>
      <c r="H415" s="136" t="str">
        <f>IF('PIN 16'!$G$52&gt;0,+'PIN 16'!$G$7," ")</f>
        <v xml:space="preserve"> </v>
      </c>
      <c r="I415" s="90" t="str">
        <f>IF('PIN 16'!$G$52&gt;0,+ROUND('PIN 16'!$G$56,2)," ")</f>
        <v xml:space="preserve"> </v>
      </c>
      <c r="J415" s="90" t="str">
        <f t="shared" si="7"/>
        <v xml:space="preserve"> </v>
      </c>
    </row>
    <row r="416" spans="2:10" ht="20.100000000000001" customHeight="1" x14ac:dyDescent="0.3">
      <c r="B416" s="126">
        <v>17</v>
      </c>
      <c r="C416" s="136" t="str">
        <f>IF('PIN 17'!$G$52&gt;0,+'PIN 17'!$G$5," ")</f>
        <v xml:space="preserve"> </v>
      </c>
      <c r="D416" s="630" t="str">
        <f>IF('PIN 17'!$G$52&gt;0,+'PIN 17'!$G$6," ")</f>
        <v xml:space="preserve"> </v>
      </c>
      <c r="E416" s="631"/>
      <c r="F416" s="632"/>
      <c r="G416" s="136" t="str">
        <f>IF('PIN 17'!$G$52&gt;0,+'PIN 17'!$G$8," ")</f>
        <v xml:space="preserve"> </v>
      </c>
      <c r="H416" s="136" t="str">
        <f>IF('PIN 17'!$G$52&gt;0,+'PIN 17'!$G$7," ")</f>
        <v xml:space="preserve"> </v>
      </c>
      <c r="I416" s="90" t="str">
        <f>IF('PIN 17'!$G$52&gt;0,+ROUND('PIN 17'!$G$56,2)," ")</f>
        <v xml:space="preserve"> </v>
      </c>
      <c r="J416" s="90" t="str">
        <f t="shared" si="7"/>
        <v xml:space="preserve"> </v>
      </c>
    </row>
    <row r="417" spans="2:22" ht="20.100000000000001" customHeight="1" x14ac:dyDescent="0.3">
      <c r="B417" s="126">
        <v>18</v>
      </c>
      <c r="C417" s="136" t="str">
        <f>IF('PIN 18'!$G$52&gt;0,+'PIN 18'!$G$5," ")</f>
        <v xml:space="preserve"> </v>
      </c>
      <c r="D417" s="630" t="str">
        <f>IF('PIN 18'!$G$52&gt;0,+'PIN 18'!$G$6," ")</f>
        <v xml:space="preserve"> </v>
      </c>
      <c r="E417" s="631"/>
      <c r="F417" s="632"/>
      <c r="G417" s="136" t="str">
        <f>IF('PIN 18'!$G$52&gt;0,+'PIN 18'!$G$8," ")</f>
        <v xml:space="preserve"> </v>
      </c>
      <c r="H417" s="136" t="str">
        <f>IF('PIN 18'!$G$52&gt;0,+'PIN 18'!$G$7," ")</f>
        <v xml:space="preserve"> </v>
      </c>
      <c r="I417" s="90" t="str">
        <f>IF('PIN 18'!$G$52&gt;0,+ROUND('PIN 18'!$G$56,2)," ")</f>
        <v xml:space="preserve"> </v>
      </c>
      <c r="J417" s="90" t="str">
        <f t="shared" si="7"/>
        <v xml:space="preserve"> </v>
      </c>
    </row>
    <row r="418" spans="2:22" ht="20.100000000000001" customHeight="1" x14ac:dyDescent="0.3">
      <c r="B418" s="126">
        <v>19</v>
      </c>
      <c r="C418" s="136" t="str">
        <f>IF('PIN 19'!$G$52&gt;0,+'PIN 19'!$G$5," ")</f>
        <v xml:space="preserve"> </v>
      </c>
      <c r="D418" s="630" t="str">
        <f>IF('PIN 19'!$G$52&gt;0,+'PIN 19'!$G$6," ")</f>
        <v xml:space="preserve"> </v>
      </c>
      <c r="E418" s="631"/>
      <c r="F418" s="632"/>
      <c r="G418" s="136" t="str">
        <f>IF('PIN 19'!$G$52&gt;0,+'PIN 19'!$G$8," ")</f>
        <v xml:space="preserve"> </v>
      </c>
      <c r="H418" s="136" t="str">
        <f>IF('PIN 19'!$G$52&gt;0,+'PIN 19'!$G$7," ")</f>
        <v xml:space="preserve"> </v>
      </c>
      <c r="I418" s="90" t="str">
        <f>IF('PIN 19'!$G$52&gt;0,+ROUND('PIN 19'!$G$56,2)," ")</f>
        <v xml:space="preserve"> </v>
      </c>
      <c r="J418" s="90" t="str">
        <f t="shared" si="7"/>
        <v xml:space="preserve"> </v>
      </c>
    </row>
    <row r="419" spans="2:22" ht="20.100000000000001" customHeight="1" x14ac:dyDescent="0.3">
      <c r="B419" s="126">
        <v>20</v>
      </c>
      <c r="C419" s="136" t="str">
        <f>IF('PIN 20'!$G$52&gt;0,+'PIN 20'!$G$5," ")</f>
        <v xml:space="preserve"> </v>
      </c>
      <c r="D419" s="630" t="str">
        <f>IF('PIN 20'!$G$52&gt;0,+'PIN 20'!$G$6," ")</f>
        <v xml:space="preserve"> </v>
      </c>
      <c r="E419" s="631"/>
      <c r="F419" s="632"/>
      <c r="G419" s="136" t="str">
        <f>IF('PIN 20'!$G$52&gt;0,+'PIN 20'!$G$8," ")</f>
        <v xml:space="preserve"> </v>
      </c>
      <c r="H419" s="136" t="str">
        <f>IF('PIN 20'!$G$52&gt;0,+'PIN 20'!$G$7," ")</f>
        <v xml:space="preserve"> </v>
      </c>
      <c r="I419" s="90" t="str">
        <f>IF('PIN 20'!$G$52&gt;0,+ROUND('PIN 20'!$G$56,2)," ")</f>
        <v xml:space="preserve"> </v>
      </c>
      <c r="J419" s="90" t="str">
        <f t="shared" si="7"/>
        <v xml:space="preserve"> </v>
      </c>
    </row>
    <row r="420" spans="2:22" ht="20.100000000000001" customHeight="1" x14ac:dyDescent="0.3">
      <c r="H420" s="138"/>
      <c r="I420" s="146" t="s">
        <v>18</v>
      </c>
      <c r="J420" s="98">
        <f>SUM(J400:J419)</f>
        <v>0</v>
      </c>
    </row>
    <row r="421" spans="2:22" ht="20.100000000000001" customHeight="1" x14ac:dyDescent="0.3">
      <c r="C421" s="125" t="s">
        <v>65</v>
      </c>
      <c r="D421" s="646"/>
      <c r="E421" s="647"/>
      <c r="F421" s="647"/>
      <c r="G421" s="647"/>
      <c r="H421" s="647"/>
      <c r="I421" s="647"/>
      <c r="J421" s="647"/>
    </row>
    <row r="422" spans="2:22" ht="20.100000000000001" customHeight="1" x14ac:dyDescent="0.3">
      <c r="C422" s="643" t="str">
        <f>$C$45</f>
        <v xml:space="preserve"> ENTER NOTES HERE</v>
      </c>
      <c r="D422" s="644"/>
      <c r="E422" s="644"/>
      <c r="F422" s="644"/>
      <c r="G422" s="644"/>
      <c r="H422" s="644"/>
      <c r="I422" s="644"/>
      <c r="J422" s="644"/>
    </row>
    <row r="423" spans="2:22" ht="20.100000000000001" customHeight="1" x14ac:dyDescent="0.3">
      <c r="C423" s="645"/>
      <c r="D423" s="645"/>
      <c r="E423" s="645"/>
      <c r="F423" s="645"/>
      <c r="G423" s="645"/>
      <c r="H423" s="645"/>
      <c r="I423" s="645"/>
      <c r="J423" s="645"/>
    </row>
    <row r="424" spans="2:22" ht="20.100000000000001" customHeight="1" x14ac:dyDescent="0.3">
      <c r="C424" s="645"/>
      <c r="D424" s="645"/>
      <c r="E424" s="645"/>
      <c r="F424" s="645"/>
      <c r="G424" s="645"/>
      <c r="H424" s="645"/>
      <c r="I424" s="645"/>
      <c r="J424" s="645"/>
    </row>
    <row r="425" spans="2:22" ht="20.100000000000001" customHeight="1" x14ac:dyDescent="0.3">
      <c r="C425" s="645"/>
      <c r="D425" s="645"/>
      <c r="E425" s="645"/>
      <c r="F425" s="645"/>
      <c r="G425" s="645"/>
      <c r="H425" s="645"/>
      <c r="I425" s="645"/>
      <c r="J425" s="645"/>
    </row>
    <row r="426" spans="2:22" ht="20.100000000000001" customHeight="1" x14ac:dyDescent="0.3">
      <c r="C426" s="645"/>
      <c r="D426" s="645"/>
      <c r="E426" s="645"/>
      <c r="F426" s="645"/>
      <c r="G426" s="645"/>
      <c r="H426" s="645"/>
      <c r="I426" s="645"/>
      <c r="J426" s="645"/>
    </row>
    <row r="427" spans="2:22" ht="20.100000000000001" customHeight="1" x14ac:dyDescent="0.3">
      <c r="C427" s="645"/>
      <c r="D427" s="645"/>
      <c r="E427" s="645"/>
      <c r="F427" s="645"/>
      <c r="G427" s="645"/>
      <c r="H427" s="645"/>
      <c r="I427" s="645"/>
      <c r="J427" s="645"/>
    </row>
    <row r="430" spans="2:22" ht="20.100000000000001" customHeight="1" x14ac:dyDescent="0.3">
      <c r="C430" s="141"/>
      <c r="D430" s="142"/>
      <c r="E430" s="141"/>
      <c r="F430" s="143"/>
      <c r="H430" s="141"/>
      <c r="I430" s="147"/>
      <c r="J430" s="58"/>
    </row>
    <row r="431" spans="2:22" ht="20.100000000000001" customHeight="1" x14ac:dyDescent="0.3">
      <c r="C431" s="635" t="s">
        <v>224</v>
      </c>
      <c r="D431" s="636"/>
      <c r="E431" s="636"/>
      <c r="H431" s="634" t="s">
        <v>223</v>
      </c>
      <c r="I431" s="634"/>
      <c r="J431" s="634"/>
    </row>
    <row r="432" spans="2:22" ht="20.100000000000001" customHeight="1" x14ac:dyDescent="0.3">
      <c r="B432" s="194"/>
      <c r="C432" s="195">
        <f ca="1">NOW()</f>
        <v>43600.393459837964</v>
      </c>
      <c r="D432" s="196">
        <f ca="1">NOW()</f>
        <v>43600.393459837964</v>
      </c>
      <c r="E432" s="627"/>
      <c r="F432" s="627"/>
      <c r="G432" s="627"/>
      <c r="H432" s="627"/>
      <c r="I432" s="627"/>
      <c r="J432" s="627"/>
      <c r="K432" s="43"/>
      <c r="L432" s="44"/>
      <c r="M432" s="628" t="s">
        <v>276</v>
      </c>
      <c r="N432" s="629"/>
      <c r="O432" s="629"/>
      <c r="P432" s="629"/>
      <c r="Q432" s="629"/>
      <c r="R432" s="629"/>
      <c r="S432" s="629"/>
      <c r="T432" s="629"/>
      <c r="U432" s="629"/>
      <c r="V432" s="629"/>
    </row>
    <row r="433" spans="1:22" ht="20.100000000000001" customHeight="1" x14ac:dyDescent="0.3">
      <c r="A433" s="154">
        <v>9</v>
      </c>
      <c r="B433" s="198"/>
      <c r="C433" s="138"/>
      <c r="D433" s="197"/>
      <c r="E433" s="627"/>
      <c r="F433" s="627"/>
      <c r="G433" s="627"/>
      <c r="H433" s="627"/>
      <c r="I433" s="627"/>
      <c r="J433" s="627"/>
      <c r="K433" s="43"/>
      <c r="L433" s="45"/>
      <c r="M433" s="629"/>
      <c r="N433" s="629"/>
      <c r="O433" s="629"/>
      <c r="P433" s="629"/>
      <c r="Q433" s="629"/>
      <c r="R433" s="629"/>
      <c r="S433" s="629"/>
      <c r="T433" s="629"/>
      <c r="U433" s="629"/>
      <c r="V433" s="629"/>
    </row>
    <row r="434" spans="1:22" ht="18.75" x14ac:dyDescent="0.3">
      <c r="B434" s="198"/>
      <c r="C434" s="138"/>
      <c r="D434" s="197"/>
      <c r="E434" s="627"/>
      <c r="F434" s="627"/>
      <c r="G434" s="627"/>
      <c r="H434" s="627"/>
      <c r="I434" s="627"/>
      <c r="J434" s="627"/>
      <c r="K434" s="43"/>
      <c r="L434" s="44"/>
      <c r="M434" s="629"/>
      <c r="N434" s="629"/>
      <c r="O434" s="629"/>
      <c r="P434" s="629"/>
      <c r="Q434" s="629"/>
      <c r="R434" s="629"/>
      <c r="S434" s="629"/>
      <c r="T434" s="629"/>
      <c r="U434" s="629"/>
      <c r="V434" s="629"/>
    </row>
    <row r="435" spans="1:22" ht="18.75" x14ac:dyDescent="0.3">
      <c r="B435" s="633" t="s">
        <v>86</v>
      </c>
      <c r="C435" s="633"/>
      <c r="D435" s="633"/>
      <c r="E435" s="633"/>
      <c r="F435" s="633"/>
      <c r="G435" s="633"/>
      <c r="H435" s="633"/>
      <c r="I435" s="633"/>
      <c r="J435" s="633"/>
    </row>
    <row r="436" spans="1:22" ht="20.100000000000001" customHeight="1" x14ac:dyDescent="0.3">
      <c r="B436" s="633"/>
      <c r="C436" s="633"/>
      <c r="D436" s="633"/>
      <c r="E436" s="633"/>
      <c r="F436" s="633"/>
      <c r="G436" s="633"/>
      <c r="H436" s="633"/>
      <c r="I436" s="633"/>
      <c r="J436" s="633"/>
      <c r="L436" s="23"/>
    </row>
    <row r="437" spans="1:22" ht="20.100000000000001" customHeight="1" x14ac:dyDescent="0.35">
      <c r="B437" s="640" t="str">
        <f>'CONTACT INFO'!$C$7</f>
        <v>COMPANY NAME</v>
      </c>
      <c r="C437" s="626"/>
      <c r="D437" s="626"/>
      <c r="E437" s="626"/>
      <c r="F437" s="626"/>
      <c r="G437" s="626"/>
      <c r="H437" s="626"/>
      <c r="I437" s="626"/>
      <c r="J437" s="626"/>
      <c r="L437" s="23"/>
    </row>
    <row r="438" spans="1:22" ht="20.100000000000001" customHeight="1" x14ac:dyDescent="0.3">
      <c r="B438" s="625" t="str">
        <f>'CONTACT INFO'!$C$8</f>
        <v>ADDRESS</v>
      </c>
      <c r="C438" s="626"/>
      <c r="D438" s="626"/>
      <c r="E438" s="626"/>
      <c r="F438" s="626"/>
      <c r="G438" s="626"/>
      <c r="H438" s="626"/>
      <c r="I438" s="626"/>
      <c r="J438" s="626"/>
      <c r="L438" s="23"/>
    </row>
    <row r="439" spans="1:22" ht="20.100000000000001" customHeight="1" x14ac:dyDescent="0.3">
      <c r="B439" s="625" t="str">
        <f>'CONTACT INFO'!$C$9</f>
        <v>CITY, STATE, ZIP</v>
      </c>
      <c r="C439" s="626"/>
      <c r="D439" s="626"/>
      <c r="E439" s="626"/>
      <c r="F439" s="626"/>
      <c r="G439" s="626"/>
      <c r="H439" s="626"/>
      <c r="I439" s="626"/>
      <c r="J439" s="626"/>
      <c r="L439" s="23"/>
    </row>
    <row r="440" spans="1:22" ht="20.100000000000001" customHeight="1" x14ac:dyDescent="0.3">
      <c r="B440" s="625" t="str">
        <f>"ATTN: "&amp;'CONTACT INFO'!$C$5</f>
        <v>ATTN: CONTACT NAME</v>
      </c>
      <c r="C440" s="648"/>
      <c r="D440" s="648"/>
      <c r="E440" s="648"/>
      <c r="F440" s="648"/>
      <c r="G440" s="648"/>
      <c r="H440" s="648"/>
      <c r="I440" s="648"/>
      <c r="J440" s="648"/>
      <c r="L440" s="23"/>
    </row>
    <row r="441" spans="1:22" ht="20.100000000000001" customHeight="1" x14ac:dyDescent="0.3">
      <c r="B441" s="637" t="str">
        <f>'CONTACT INFO'!$B$10</f>
        <v>PHONE NUMBER:</v>
      </c>
      <c r="C441" s="637"/>
      <c r="D441" s="637"/>
      <c r="E441" s="637"/>
      <c r="F441" s="637"/>
      <c r="G441" s="638">
        <f>'CONTACT INFO'!$C$10</f>
        <v>1111111111</v>
      </c>
      <c r="H441" s="638"/>
      <c r="I441" s="638"/>
      <c r="J441" s="638"/>
      <c r="L441" s="23"/>
    </row>
    <row r="442" spans="1:22" ht="20.100000000000001" customHeight="1" x14ac:dyDescent="0.3">
      <c r="B442" s="304"/>
      <c r="C442" s="305"/>
      <c r="D442" s="305"/>
      <c r="E442" s="305"/>
      <c r="F442" s="308" t="str">
        <f>'CONTACT INFO'!$B$11</f>
        <v>FAX NUMBER:</v>
      </c>
      <c r="G442" s="639">
        <f>'CONTACT INFO'!$C$11</f>
        <v>1111111111</v>
      </c>
      <c r="H442" s="639"/>
      <c r="I442" s="639"/>
      <c r="J442" s="639"/>
      <c r="L442" s="23"/>
    </row>
    <row r="443" spans="1:22" ht="20.100000000000001" customHeight="1" x14ac:dyDescent="0.3">
      <c r="B443" s="625" t="str">
        <f>'CONTACT INFO'!$C$12</f>
        <v>E-MAIL ADDRESS</v>
      </c>
      <c r="C443" s="626"/>
      <c r="D443" s="626"/>
      <c r="E443" s="626"/>
      <c r="F443" s="626"/>
      <c r="G443" s="626"/>
      <c r="H443" s="626"/>
      <c r="I443" s="626"/>
      <c r="J443" s="626"/>
      <c r="L443" s="23"/>
    </row>
    <row r="444" spans="1:22" ht="20.100000000000001" customHeight="1" x14ac:dyDescent="0.3">
      <c r="B444" s="155"/>
      <c r="E444" s="127"/>
      <c r="F444" s="128"/>
      <c r="G444" s="22"/>
      <c r="K444" s="144"/>
      <c r="Q444" s="36"/>
      <c r="R444" s="35"/>
    </row>
    <row r="445" spans="1:22" ht="20.100000000000001" customHeight="1" x14ac:dyDescent="0.3">
      <c r="E445" s="127"/>
      <c r="F445" s="128"/>
      <c r="G445" s="22"/>
    </row>
    <row r="446" spans="1:22" ht="20.100000000000001" customHeight="1" x14ac:dyDescent="0.35">
      <c r="B446" s="129"/>
      <c r="C446" s="123" t="s">
        <v>1</v>
      </c>
      <c r="D446" s="641">
        <f>'PRIME CONTRACTORS'!D12</f>
        <v>0</v>
      </c>
      <c r="E446" s="642"/>
      <c r="F446" s="642"/>
      <c r="G446" s="642"/>
    </row>
    <row r="447" spans="1:22" ht="20.100000000000001" customHeight="1" x14ac:dyDescent="0.3">
      <c r="C447" s="123" t="s">
        <v>2</v>
      </c>
      <c r="D447" s="653">
        <f>'PRIME CONTRACTORS'!H12</f>
        <v>0</v>
      </c>
      <c r="E447" s="656"/>
      <c r="F447" s="656"/>
      <c r="G447" s="656"/>
    </row>
    <row r="448" spans="1:22" ht="20.100000000000001" customHeight="1" x14ac:dyDescent="0.3">
      <c r="C448" s="123" t="s">
        <v>3</v>
      </c>
      <c r="D448" s="649">
        <f>'PRIME CONTRACTORS'!J12</f>
        <v>0</v>
      </c>
      <c r="E448" s="650"/>
      <c r="F448" s="130" t="s">
        <v>4</v>
      </c>
      <c r="G448" s="311">
        <f>'PRIME CONTRACTORS'!K12</f>
        <v>0</v>
      </c>
    </row>
    <row r="449" spans="2:10" ht="20.100000000000001" customHeight="1" x14ac:dyDescent="0.3">
      <c r="C449" s="123" t="s">
        <v>225</v>
      </c>
      <c r="D449" s="651" t="str">
        <f>'PIN 1'!$D$6</f>
        <v>LETTING DATE</v>
      </c>
      <c r="E449" s="652"/>
      <c r="F449" s="652"/>
      <c r="G449" s="132"/>
    </row>
    <row r="450" spans="2:10" ht="20.100000000000001" customHeight="1" x14ac:dyDescent="0.3">
      <c r="C450" s="123" t="s">
        <v>226</v>
      </c>
      <c r="D450" s="131" t="str">
        <f>'PIN 1'!$D$7</f>
        <v>ITEM NUMBER</v>
      </c>
      <c r="E450" s="126" t="s">
        <v>228</v>
      </c>
      <c r="F450" s="131" t="str">
        <f>'PIN 1'!$D$8</f>
        <v>COUNTY</v>
      </c>
      <c r="G450" s="133" t="s">
        <v>227</v>
      </c>
      <c r="H450" s="131" t="str">
        <f>'PIN 1'!$G$6</f>
        <v>CONTRACT NUMBER</v>
      </c>
    </row>
    <row r="452" spans="2:10" ht="20.100000000000001" customHeight="1" x14ac:dyDescent="0.3">
      <c r="C452" s="125" t="s">
        <v>9</v>
      </c>
      <c r="D452" s="134"/>
      <c r="E452" s="125"/>
      <c r="F452" s="125"/>
      <c r="G452" s="135"/>
      <c r="H452" s="135"/>
      <c r="I452" s="97" t="s">
        <v>10</v>
      </c>
      <c r="J452" s="97" t="s">
        <v>11</v>
      </c>
    </row>
    <row r="453" spans="2:10" ht="20.100000000000001" customHeight="1" x14ac:dyDescent="0.3">
      <c r="C453" s="125" t="s">
        <v>12</v>
      </c>
      <c r="D453" s="134" t="s">
        <v>13</v>
      </c>
      <c r="E453" s="125"/>
      <c r="F453" s="125"/>
      <c r="G453" s="135" t="s">
        <v>14</v>
      </c>
      <c r="H453" s="135" t="s">
        <v>90</v>
      </c>
      <c r="I453" s="97" t="s">
        <v>16</v>
      </c>
      <c r="J453" s="97" t="s">
        <v>17</v>
      </c>
    </row>
    <row r="454" spans="2:10" ht="20.100000000000001" customHeight="1" x14ac:dyDescent="0.3">
      <c r="B454" s="126">
        <v>1</v>
      </c>
      <c r="C454" s="136" t="str">
        <f>IF('PIN 1'!$G$54&gt;0,+'PIN 1'!$G$7," ")</f>
        <v xml:space="preserve"> </v>
      </c>
      <c r="D454" s="630" t="str">
        <f>IF('PIN 1'!$G$54&gt;0,+'PIN 1'!$G$8," ")</f>
        <v xml:space="preserve"> </v>
      </c>
      <c r="E454" s="631"/>
      <c r="F454" s="632"/>
      <c r="G454" s="136" t="str">
        <f>IF('PIN 1'!$G$54&gt;0,+'PIN 1'!$G$10," ")</f>
        <v xml:space="preserve"> </v>
      </c>
      <c r="H454" s="136" t="str">
        <f>IF('PIN 1'!$G$54&gt;0,+'PIN 1'!$G$9," ")</f>
        <v xml:space="preserve"> </v>
      </c>
      <c r="I454" s="90" t="str">
        <f>IF('PIN 1'!$G$54&gt;0,+ROUND('PIN 1'!$G$58,2)," ")</f>
        <v xml:space="preserve"> </v>
      </c>
      <c r="J454" s="90" t="str">
        <f t="shared" ref="J454:J473" si="8">IF(I454&gt;0,+H454*I454," ")</f>
        <v xml:space="preserve"> </v>
      </c>
    </row>
    <row r="455" spans="2:10" ht="20.100000000000001" customHeight="1" x14ac:dyDescent="0.3">
      <c r="B455" s="126">
        <v>2</v>
      </c>
      <c r="C455" s="136" t="str">
        <f>IF('PIN 2'!$G$52&gt;0,+'PIN 2'!$G$5," ")</f>
        <v xml:space="preserve"> </v>
      </c>
      <c r="D455" s="630" t="str">
        <f>IF('PIN 2'!$G$52&gt;0,+'PIN 2'!$G$6," ")</f>
        <v xml:space="preserve"> </v>
      </c>
      <c r="E455" s="631"/>
      <c r="F455" s="632"/>
      <c r="G455" s="136" t="str">
        <f>IF('PIN 2'!$G$52&gt;0,+'PIN 2'!$G$8," ")</f>
        <v xml:space="preserve"> </v>
      </c>
      <c r="H455" s="136" t="str">
        <f>IF('PIN 2'!$G$52&gt;0,+'PIN 2'!$G$7," ")</f>
        <v xml:space="preserve"> </v>
      </c>
      <c r="I455" s="90" t="str">
        <f>IF('PIN 2'!$G$52&gt;0,+ROUND('PIN 2'!$G$56,2)," ")</f>
        <v xml:space="preserve"> </v>
      </c>
      <c r="J455" s="90" t="str">
        <f t="shared" si="8"/>
        <v xml:space="preserve"> </v>
      </c>
    </row>
    <row r="456" spans="2:10" ht="20.100000000000001" customHeight="1" x14ac:dyDescent="0.3">
      <c r="B456" s="126">
        <v>3</v>
      </c>
      <c r="C456" s="136" t="str">
        <f>IF('PIN 3'!$G$52&gt;0,+'PIN 3'!$G$5," ")</f>
        <v xml:space="preserve"> </v>
      </c>
      <c r="D456" s="630" t="str">
        <f>IF('PIN 3'!$G$52&gt;0,+'PIN 3'!$G$6," ")</f>
        <v xml:space="preserve"> </v>
      </c>
      <c r="E456" s="631"/>
      <c r="F456" s="632"/>
      <c r="G456" s="136" t="str">
        <f>IF('PIN 3'!$G$52&gt;0,+'PIN 3'!$G$8," ")</f>
        <v xml:space="preserve"> </v>
      </c>
      <c r="H456" s="136" t="str">
        <f>IF('PIN 3'!$G$52&gt;0,+'PIN 3'!$G$7," ")</f>
        <v xml:space="preserve"> </v>
      </c>
      <c r="I456" s="90" t="str">
        <f>IF('PIN 3'!$G$52&gt;0,+ROUND('PIN 3'!$G$56,2)," ")</f>
        <v xml:space="preserve"> </v>
      </c>
      <c r="J456" s="90" t="str">
        <f t="shared" si="8"/>
        <v xml:space="preserve"> </v>
      </c>
    </row>
    <row r="457" spans="2:10" ht="20.100000000000001" customHeight="1" x14ac:dyDescent="0.3">
      <c r="B457" s="126">
        <v>4</v>
      </c>
      <c r="C457" s="136" t="str">
        <f>IF('PIN 4'!$G$52&gt;0,+'PIN 4'!$G$5," ")</f>
        <v xml:space="preserve"> </v>
      </c>
      <c r="D457" s="630" t="str">
        <f>IF('PIN 4'!$G$52&gt;0,+'PIN 4'!$G$6," ")</f>
        <v xml:space="preserve"> </v>
      </c>
      <c r="E457" s="631"/>
      <c r="F457" s="632"/>
      <c r="G457" s="136" t="str">
        <f>IF('PIN 4'!$G$52&gt;0,+'PIN 4'!$G$8," ")</f>
        <v xml:space="preserve"> </v>
      </c>
      <c r="H457" s="136" t="str">
        <f>IF('PIN 4'!$G$52&gt;0,+'PIN 4'!$G$7," ")</f>
        <v xml:space="preserve"> </v>
      </c>
      <c r="I457" s="90" t="str">
        <f>IF('PIN 4'!$G$52&gt;0,+ROUND('PIN 4'!$G$56,2)," ")</f>
        <v xml:space="preserve"> </v>
      </c>
      <c r="J457" s="90" t="str">
        <f t="shared" si="8"/>
        <v xml:space="preserve"> </v>
      </c>
    </row>
    <row r="458" spans="2:10" ht="20.100000000000001" customHeight="1" x14ac:dyDescent="0.3">
      <c r="B458" s="126">
        <v>5</v>
      </c>
      <c r="C458" s="136" t="str">
        <f>IF('PIN 5'!$G$52&gt;0,+'PIN 5'!$G$5," ")</f>
        <v xml:space="preserve"> </v>
      </c>
      <c r="D458" s="630" t="str">
        <f>IF('PIN 5'!$G$52&gt;0,+'PIN 5'!$G$6," ")</f>
        <v xml:space="preserve"> </v>
      </c>
      <c r="E458" s="631"/>
      <c r="F458" s="632"/>
      <c r="G458" s="136" t="str">
        <f>IF('PIN 5'!$G$52&gt;0,+'PIN 5'!$G$8," ")</f>
        <v xml:space="preserve"> </v>
      </c>
      <c r="H458" s="136" t="str">
        <f>IF('PIN 5'!$G$52&gt;0,+'PIN 5'!$G$7," ")</f>
        <v xml:space="preserve"> </v>
      </c>
      <c r="I458" s="90" t="str">
        <f>IF('PIN 5'!$G$52&gt;0,+ROUND('PIN 5'!$G$56,2)," ")</f>
        <v xml:space="preserve"> </v>
      </c>
      <c r="J458" s="90" t="str">
        <f t="shared" si="8"/>
        <v xml:space="preserve"> </v>
      </c>
    </row>
    <row r="459" spans="2:10" ht="20.100000000000001" customHeight="1" x14ac:dyDescent="0.3">
      <c r="B459" s="126">
        <v>6</v>
      </c>
      <c r="C459" s="136" t="str">
        <f>IF('PIN 6'!$G$52&gt;0,+'PIN 6'!$G$5," ")</f>
        <v xml:space="preserve"> </v>
      </c>
      <c r="D459" s="630" t="str">
        <f>IF('PIN 6'!$G$52&gt;0,+'PIN 6'!$G$6," ")</f>
        <v xml:space="preserve"> </v>
      </c>
      <c r="E459" s="631"/>
      <c r="F459" s="632"/>
      <c r="G459" s="136" t="str">
        <f>IF('PIN 6'!$G$52&gt;0,+'PIN 6'!$G$8," ")</f>
        <v xml:space="preserve"> </v>
      </c>
      <c r="H459" s="136" t="str">
        <f>IF('PIN 6'!$G$52&gt;0,+'PIN 6'!$G$7," ")</f>
        <v xml:space="preserve"> </v>
      </c>
      <c r="I459" s="90" t="str">
        <f>IF('PIN 6'!$G$52&gt;0,+ROUND('PIN 6'!$G$56,2)," ")</f>
        <v xml:space="preserve"> </v>
      </c>
      <c r="J459" s="90" t="str">
        <f t="shared" si="8"/>
        <v xml:space="preserve"> </v>
      </c>
    </row>
    <row r="460" spans="2:10" ht="20.100000000000001" customHeight="1" x14ac:dyDescent="0.3">
      <c r="B460" s="126">
        <v>7</v>
      </c>
      <c r="C460" s="136" t="str">
        <f>IF('PIN 7'!$G$52&gt;0,+'PIN 7'!$G$5," ")</f>
        <v xml:space="preserve"> </v>
      </c>
      <c r="D460" s="630" t="str">
        <f>IF('PIN 7'!$G$52&gt;0,+'PIN 7'!$G$6," ")</f>
        <v xml:space="preserve"> </v>
      </c>
      <c r="E460" s="631"/>
      <c r="F460" s="632"/>
      <c r="G460" s="136" t="str">
        <f>IF('PIN 7'!$G$52&gt;0,+'PIN 7'!$G$8," ")</f>
        <v xml:space="preserve"> </v>
      </c>
      <c r="H460" s="136" t="str">
        <f>IF('PIN 7'!$G$52&gt;0,+'PIN 7'!$G$7," ")</f>
        <v xml:space="preserve"> </v>
      </c>
      <c r="I460" s="90" t="str">
        <f>IF('PIN 7'!$G$52&gt;0,+ROUND('PIN 7'!$G$56,2)," ")</f>
        <v xml:space="preserve"> </v>
      </c>
      <c r="J460" s="90" t="str">
        <f t="shared" si="8"/>
        <v xml:space="preserve"> </v>
      </c>
    </row>
    <row r="461" spans="2:10" ht="20.100000000000001" customHeight="1" x14ac:dyDescent="0.3">
      <c r="B461" s="126">
        <v>8</v>
      </c>
      <c r="C461" s="136" t="str">
        <f>IF('PIN 8'!$G$52&gt;0,+'PIN 8'!$G$5," ")</f>
        <v xml:space="preserve"> </v>
      </c>
      <c r="D461" s="630" t="str">
        <f>IF('PIN 8'!$G$52&gt;0,+'PIN 8'!$G$6," ")</f>
        <v xml:space="preserve"> </v>
      </c>
      <c r="E461" s="631"/>
      <c r="F461" s="632"/>
      <c r="G461" s="136" t="str">
        <f>IF('PIN 8'!$G$52&gt;0,+'PIN 8'!$G$8," ")</f>
        <v xml:space="preserve"> </v>
      </c>
      <c r="H461" s="136" t="str">
        <f>IF('PIN 8'!$G$52&gt;0,+'PIN 8'!$G$7," ")</f>
        <v xml:space="preserve"> </v>
      </c>
      <c r="I461" s="90" t="str">
        <f>IF('PIN 8'!$G$52&gt;0,+ROUND('PIN 8'!$G$56,2)," ")</f>
        <v xml:space="preserve"> </v>
      </c>
      <c r="J461" s="90" t="str">
        <f t="shared" si="8"/>
        <v xml:space="preserve"> </v>
      </c>
    </row>
    <row r="462" spans="2:10" ht="20.100000000000001" customHeight="1" x14ac:dyDescent="0.3">
      <c r="B462" s="126">
        <v>9</v>
      </c>
      <c r="C462" s="136" t="str">
        <f>IF('PIN 9'!$G$52&gt;0,+'PIN 9'!$G$5," ")</f>
        <v xml:space="preserve"> </v>
      </c>
      <c r="D462" s="630" t="str">
        <f>IF('PIN 9'!$G$52&gt;0,+'PIN 9'!$G$6," ")</f>
        <v xml:space="preserve"> </v>
      </c>
      <c r="E462" s="631"/>
      <c r="F462" s="632"/>
      <c r="G462" s="136" t="str">
        <f>IF('PIN 9'!$G$52&gt;0,+'PIN 9'!$G$8," ")</f>
        <v xml:space="preserve"> </v>
      </c>
      <c r="H462" s="136" t="str">
        <f>IF('PIN 9'!$G$52&gt;0,+'PIN 9'!$G$7," ")</f>
        <v xml:space="preserve"> </v>
      </c>
      <c r="I462" s="90" t="str">
        <f>IF('PIN 9'!$G$52&gt;0,+ROUND('PIN 9'!$G$56,2)," ")</f>
        <v xml:space="preserve"> </v>
      </c>
      <c r="J462" s="90" t="str">
        <f t="shared" si="8"/>
        <v xml:space="preserve"> </v>
      </c>
    </row>
    <row r="463" spans="2:10" ht="20.100000000000001" customHeight="1" x14ac:dyDescent="0.3">
      <c r="B463" s="126">
        <v>10</v>
      </c>
      <c r="C463" s="136" t="str">
        <f>IF('PIN 10'!$G$52&gt;0,+'PIN 10'!$G$5," ")</f>
        <v xml:space="preserve"> </v>
      </c>
      <c r="D463" s="630" t="str">
        <f>IF('PIN 10'!$G$52&gt;0,+'PIN 10'!$G$6," ")</f>
        <v xml:space="preserve"> </v>
      </c>
      <c r="E463" s="631"/>
      <c r="F463" s="632"/>
      <c r="G463" s="136" t="str">
        <f>IF('PIN 10'!$G$52&gt;0,+'PIN 10'!$G$8," ")</f>
        <v xml:space="preserve"> </v>
      </c>
      <c r="H463" s="136" t="str">
        <f>IF('PIN 10'!$G$52&gt;0,+'PIN 10'!$G$7," ")</f>
        <v xml:space="preserve"> </v>
      </c>
      <c r="I463" s="90" t="str">
        <f>IF('PIN 10'!$G$52&gt;0,+ROUND('PIN 10'!$G$56,2)," ")</f>
        <v xml:space="preserve"> </v>
      </c>
      <c r="J463" s="90" t="str">
        <f t="shared" si="8"/>
        <v xml:space="preserve"> </v>
      </c>
    </row>
    <row r="464" spans="2:10" ht="20.100000000000001" customHeight="1" x14ac:dyDescent="0.3">
      <c r="B464" s="126">
        <v>11</v>
      </c>
      <c r="C464" s="136" t="str">
        <f>IF('PIN 11'!$G$52&gt;0,+'PIN 11'!$G$5," ")</f>
        <v xml:space="preserve"> </v>
      </c>
      <c r="D464" s="630" t="str">
        <f>IF('PIN 11'!$G$52&gt;0,+'PIN 11'!$G$6," ")</f>
        <v xml:space="preserve"> </v>
      </c>
      <c r="E464" s="631"/>
      <c r="F464" s="632"/>
      <c r="G464" s="136" t="str">
        <f>IF('PIN 11'!$G$52&gt;0,+'PIN 11'!$G$8," ")</f>
        <v xml:space="preserve"> </v>
      </c>
      <c r="H464" s="136" t="str">
        <f>IF('PIN 11'!$G$52&gt;0,+'PIN 11'!$G$7," ")</f>
        <v xml:space="preserve"> </v>
      </c>
      <c r="I464" s="90" t="str">
        <f>IF('PIN 11'!$G$52&gt;0,+ROUND('PIN 11'!$G$56,2)," ")</f>
        <v xml:space="preserve"> </v>
      </c>
      <c r="J464" s="90" t="str">
        <f t="shared" si="8"/>
        <v xml:space="preserve"> </v>
      </c>
    </row>
    <row r="465" spans="2:10" ht="20.100000000000001" customHeight="1" x14ac:dyDescent="0.3">
      <c r="B465" s="126">
        <v>12</v>
      </c>
      <c r="C465" s="136" t="str">
        <f>IF('PIN 12'!$G$52&gt;0,+'PIN 12'!$G$5," ")</f>
        <v xml:space="preserve"> </v>
      </c>
      <c r="D465" s="630" t="str">
        <f>IF('PIN 12'!$G$52&gt;0,+'PIN 12'!$G$6," ")</f>
        <v xml:space="preserve"> </v>
      </c>
      <c r="E465" s="631"/>
      <c r="F465" s="632"/>
      <c r="G465" s="136" t="str">
        <f>IF('PIN 12'!$G$52&gt;0,+'PIN 12'!$G$8," ")</f>
        <v xml:space="preserve"> </v>
      </c>
      <c r="H465" s="136" t="str">
        <f>IF('PIN 12'!$G$52&gt;0,+'PIN 12'!$G$7," ")</f>
        <v xml:space="preserve"> </v>
      </c>
      <c r="I465" s="90" t="str">
        <f>IF('PIN 12'!$G$52&gt;0,+ROUND('PIN 12'!$G$56,2)," ")</f>
        <v xml:space="preserve"> </v>
      </c>
      <c r="J465" s="90" t="str">
        <f t="shared" si="8"/>
        <v xml:space="preserve"> </v>
      </c>
    </row>
    <row r="466" spans="2:10" ht="20.100000000000001" customHeight="1" x14ac:dyDescent="0.3">
      <c r="B466" s="126">
        <v>13</v>
      </c>
      <c r="C466" s="136" t="str">
        <f>IF('PIN 13'!$G$52&gt;0,+'PIN 13'!$G$5," ")</f>
        <v xml:space="preserve"> </v>
      </c>
      <c r="D466" s="630" t="str">
        <f>IF('PIN 13'!$G$52&gt;0,+'PIN 13'!$G$6," ")</f>
        <v xml:space="preserve"> </v>
      </c>
      <c r="E466" s="631"/>
      <c r="F466" s="632"/>
      <c r="G466" s="136" t="str">
        <f>IF('PIN 13'!$G$52&gt;0,+'PIN 13'!$G$8," ")</f>
        <v xml:space="preserve"> </v>
      </c>
      <c r="H466" s="136" t="str">
        <f>IF('PIN 13'!$G$52&gt;0,+'PIN 13'!$G$7," ")</f>
        <v xml:space="preserve"> </v>
      </c>
      <c r="I466" s="90" t="str">
        <f>IF('PIN 13'!$G$52&gt;0,+ROUND('PIN 13'!$G$56,2)," ")</f>
        <v xml:space="preserve"> </v>
      </c>
      <c r="J466" s="90" t="str">
        <f t="shared" si="8"/>
        <v xml:space="preserve"> </v>
      </c>
    </row>
    <row r="467" spans="2:10" ht="20.100000000000001" customHeight="1" x14ac:dyDescent="0.3">
      <c r="B467" s="126">
        <v>14</v>
      </c>
      <c r="C467" s="136" t="str">
        <f>IF('PIN 14'!$G$52&gt;0,+'PIN 14'!$G$5," ")</f>
        <v xml:space="preserve"> </v>
      </c>
      <c r="D467" s="630" t="str">
        <f>IF('PIN 14'!$G$52&gt;0,+'PIN 14'!$G$6," ")</f>
        <v xml:space="preserve"> </v>
      </c>
      <c r="E467" s="631"/>
      <c r="F467" s="632"/>
      <c r="G467" s="136" t="str">
        <f>IF('PIN 14'!$G$52&gt;0,+'PIN 14'!$G$8," ")</f>
        <v xml:space="preserve"> </v>
      </c>
      <c r="H467" s="136" t="str">
        <f>IF('PIN 14'!$G$52&gt;0,+'PIN 14'!$G$7," ")</f>
        <v xml:space="preserve"> </v>
      </c>
      <c r="I467" s="90" t="str">
        <f>IF('PIN 14'!$G$52&gt;0,+ROUND('PIN 14'!$G$56,2)," ")</f>
        <v xml:space="preserve"> </v>
      </c>
      <c r="J467" s="90" t="str">
        <f t="shared" si="8"/>
        <v xml:space="preserve"> </v>
      </c>
    </row>
    <row r="468" spans="2:10" ht="20.100000000000001" customHeight="1" x14ac:dyDescent="0.3">
      <c r="B468" s="126">
        <v>15</v>
      </c>
      <c r="C468" s="136" t="str">
        <f>IF('PIN 15'!$G$52&gt;0,+'PIN 15'!$G$5," ")</f>
        <v xml:space="preserve"> </v>
      </c>
      <c r="D468" s="630" t="str">
        <f>IF('PIN 15'!$G$52&gt;0,+'PIN 15'!$G$6," ")</f>
        <v xml:space="preserve"> </v>
      </c>
      <c r="E468" s="631"/>
      <c r="F468" s="632"/>
      <c r="G468" s="136" t="str">
        <f>IF('PIN 15'!$G$52&gt;0,+'PIN 15'!$G$8," ")</f>
        <v xml:space="preserve"> </v>
      </c>
      <c r="H468" s="136" t="str">
        <f>IF('PIN 15'!$G$52&gt;0,+'PIN 15'!$G$7," ")</f>
        <v xml:space="preserve"> </v>
      </c>
      <c r="I468" s="90" t="str">
        <f>IF('PIN 15'!$G$52&gt;0,+ROUND('PIN 15'!$G$56,2)," ")</f>
        <v xml:space="preserve"> </v>
      </c>
      <c r="J468" s="90" t="str">
        <f t="shared" si="8"/>
        <v xml:space="preserve"> </v>
      </c>
    </row>
    <row r="469" spans="2:10" ht="20.100000000000001" customHeight="1" x14ac:dyDescent="0.3">
      <c r="B469" s="126">
        <v>16</v>
      </c>
      <c r="C469" s="136" t="str">
        <f>IF('PIN 16'!$G$52&gt;0,+'PIN 16'!$G$5," ")</f>
        <v xml:space="preserve"> </v>
      </c>
      <c r="D469" s="630" t="str">
        <f>IF('PIN 16'!$G$52&gt;0,+'PIN 16'!$G$6," ")</f>
        <v xml:space="preserve"> </v>
      </c>
      <c r="E469" s="631"/>
      <c r="F469" s="632"/>
      <c r="G469" s="136" t="str">
        <f>IF('PIN 16'!$G$52&gt;0,+'PIN 16'!$G$8," ")</f>
        <v xml:space="preserve"> </v>
      </c>
      <c r="H469" s="136" t="str">
        <f>IF('PIN 16'!$G$52&gt;0,+'PIN 16'!$G$7," ")</f>
        <v xml:space="preserve"> </v>
      </c>
      <c r="I469" s="90" t="str">
        <f>IF('PIN 16'!$G$52&gt;0,+ROUND('PIN 16'!$G$56,2)," ")</f>
        <v xml:space="preserve"> </v>
      </c>
      <c r="J469" s="90" t="str">
        <f t="shared" si="8"/>
        <v xml:space="preserve"> </v>
      </c>
    </row>
    <row r="470" spans="2:10" ht="20.100000000000001" customHeight="1" x14ac:dyDescent="0.3">
      <c r="B470" s="126">
        <v>17</v>
      </c>
      <c r="C470" s="136" t="str">
        <f>IF('PIN 17'!$G$52&gt;0,+'PIN 17'!$G$5," ")</f>
        <v xml:space="preserve"> </v>
      </c>
      <c r="D470" s="630" t="str">
        <f>IF('PIN 17'!$G$52&gt;0,+'PIN 17'!$G$6," ")</f>
        <v xml:space="preserve"> </v>
      </c>
      <c r="E470" s="631"/>
      <c r="F470" s="632"/>
      <c r="G470" s="136" t="str">
        <f>IF('PIN 17'!$G$52&gt;0,+'PIN 17'!$G$8," ")</f>
        <v xml:space="preserve"> </v>
      </c>
      <c r="H470" s="136" t="str">
        <f>IF('PIN 17'!$G$52&gt;0,+'PIN 17'!$G$7," ")</f>
        <v xml:space="preserve"> </v>
      </c>
      <c r="I470" s="90" t="str">
        <f>IF('PIN 17'!$G$52&gt;0,+ROUND('PIN 17'!$G$56,2)," ")</f>
        <v xml:space="preserve"> </v>
      </c>
      <c r="J470" s="90" t="str">
        <f t="shared" si="8"/>
        <v xml:space="preserve"> </v>
      </c>
    </row>
    <row r="471" spans="2:10" ht="20.100000000000001" customHeight="1" x14ac:dyDescent="0.3">
      <c r="B471" s="126">
        <v>18</v>
      </c>
      <c r="C471" s="136" t="str">
        <f>IF('PIN 18'!$G$52&gt;0,+'PIN 18'!$G$5," ")</f>
        <v xml:space="preserve"> </v>
      </c>
      <c r="D471" s="630" t="str">
        <f>IF('PIN 18'!$G$52&gt;0,+'PIN 18'!$G$6," ")</f>
        <v xml:space="preserve"> </v>
      </c>
      <c r="E471" s="631"/>
      <c r="F471" s="632"/>
      <c r="G471" s="136" t="str">
        <f>IF('PIN 18'!$G$52&gt;0,+'PIN 18'!$G$8," ")</f>
        <v xml:space="preserve"> </v>
      </c>
      <c r="H471" s="136" t="str">
        <f>IF('PIN 18'!$G$52&gt;0,+'PIN 18'!$G$7," ")</f>
        <v xml:space="preserve"> </v>
      </c>
      <c r="I471" s="90" t="str">
        <f>IF('PIN 18'!$G$52&gt;0,+ROUND('PIN 18'!$G$56,2)," ")</f>
        <v xml:space="preserve"> </v>
      </c>
      <c r="J471" s="90" t="str">
        <f t="shared" si="8"/>
        <v xml:space="preserve"> </v>
      </c>
    </row>
    <row r="472" spans="2:10" ht="20.100000000000001" customHeight="1" x14ac:dyDescent="0.3">
      <c r="B472" s="126">
        <v>19</v>
      </c>
      <c r="C472" s="136" t="str">
        <f>IF('PIN 19'!$G$52&gt;0,+'PIN 19'!$G$5," ")</f>
        <v xml:space="preserve"> </v>
      </c>
      <c r="D472" s="630" t="str">
        <f>IF('PIN 19'!$G$52&gt;0,+'PIN 19'!$G$6," ")</f>
        <v xml:space="preserve"> </v>
      </c>
      <c r="E472" s="631"/>
      <c r="F472" s="632"/>
      <c r="G472" s="136" t="str">
        <f>IF('PIN 19'!$G$52&gt;0,+'PIN 19'!$G$8," ")</f>
        <v xml:space="preserve"> </v>
      </c>
      <c r="H472" s="136" t="str">
        <f>IF('PIN 19'!$G$52&gt;0,+'PIN 19'!$G$7," ")</f>
        <v xml:space="preserve"> </v>
      </c>
      <c r="I472" s="90" t="str">
        <f>IF('PIN 19'!$G$52&gt;0,+ROUND('PIN 19'!$G$56,2)," ")</f>
        <v xml:space="preserve"> </v>
      </c>
      <c r="J472" s="90" t="str">
        <f t="shared" si="8"/>
        <v xml:space="preserve"> </v>
      </c>
    </row>
    <row r="473" spans="2:10" ht="20.100000000000001" customHeight="1" x14ac:dyDescent="0.3">
      <c r="B473" s="126">
        <v>20</v>
      </c>
      <c r="C473" s="136" t="str">
        <f>IF('PIN 20'!$G$52&gt;0,+'PIN 20'!$G$5," ")</f>
        <v xml:space="preserve"> </v>
      </c>
      <c r="D473" s="630" t="str">
        <f>IF('PIN 20'!$G$52&gt;0,+'PIN 20'!$G$6," ")</f>
        <v xml:space="preserve"> </v>
      </c>
      <c r="E473" s="631"/>
      <c r="F473" s="632"/>
      <c r="G473" s="136" t="str">
        <f>IF('PIN 20'!$G$52&gt;0,+'PIN 20'!$G$8," ")</f>
        <v xml:space="preserve"> </v>
      </c>
      <c r="H473" s="136" t="str">
        <f>IF('PIN 20'!$G$52&gt;0,+'PIN 20'!$G$7," ")</f>
        <v xml:space="preserve"> </v>
      </c>
      <c r="I473" s="90" t="str">
        <f>IF('PIN 20'!$G$52&gt;0,+ROUND('PIN 20'!$G$56,2)," ")</f>
        <v xml:space="preserve"> </v>
      </c>
      <c r="J473" s="90" t="str">
        <f t="shared" si="8"/>
        <v xml:space="preserve"> </v>
      </c>
    </row>
    <row r="474" spans="2:10" ht="20.100000000000001" customHeight="1" x14ac:dyDescent="0.3">
      <c r="H474" s="138"/>
      <c r="I474" s="146" t="s">
        <v>18</v>
      </c>
      <c r="J474" s="98">
        <f>SUM(J454:J473)</f>
        <v>0</v>
      </c>
    </row>
    <row r="475" spans="2:10" ht="20.100000000000001" customHeight="1" x14ac:dyDescent="0.3">
      <c r="C475" s="125" t="s">
        <v>65</v>
      </c>
      <c r="D475" s="646"/>
      <c r="E475" s="647"/>
      <c r="F475" s="647"/>
      <c r="G475" s="647"/>
      <c r="H475" s="647"/>
      <c r="I475" s="647"/>
      <c r="J475" s="647"/>
    </row>
    <row r="476" spans="2:10" ht="20.100000000000001" customHeight="1" x14ac:dyDescent="0.3">
      <c r="C476" s="643" t="str">
        <f>$C$45</f>
        <v xml:space="preserve"> ENTER NOTES HERE</v>
      </c>
      <c r="D476" s="644"/>
      <c r="E476" s="644"/>
      <c r="F476" s="644"/>
      <c r="G476" s="644"/>
      <c r="H476" s="644"/>
      <c r="I476" s="644"/>
      <c r="J476" s="644"/>
    </row>
    <row r="477" spans="2:10" ht="20.100000000000001" customHeight="1" x14ac:dyDescent="0.3">
      <c r="C477" s="645"/>
      <c r="D477" s="645"/>
      <c r="E477" s="645"/>
      <c r="F477" s="645"/>
      <c r="G477" s="645"/>
      <c r="H477" s="645"/>
      <c r="I477" s="645"/>
      <c r="J477" s="645"/>
    </row>
    <row r="478" spans="2:10" ht="20.100000000000001" customHeight="1" x14ac:dyDescent="0.3">
      <c r="C478" s="645"/>
      <c r="D478" s="645"/>
      <c r="E478" s="645"/>
      <c r="F478" s="645"/>
      <c r="G478" s="645"/>
      <c r="H478" s="645"/>
      <c r="I478" s="645"/>
      <c r="J478" s="645"/>
    </row>
    <row r="479" spans="2:10" ht="20.100000000000001" customHeight="1" x14ac:dyDescent="0.3">
      <c r="C479" s="645"/>
      <c r="D479" s="645"/>
      <c r="E479" s="645"/>
      <c r="F479" s="645"/>
      <c r="G479" s="645"/>
      <c r="H479" s="645"/>
      <c r="I479" s="645"/>
      <c r="J479" s="645"/>
    </row>
    <row r="480" spans="2:10" ht="20.100000000000001" customHeight="1" x14ac:dyDescent="0.3">
      <c r="C480" s="645"/>
      <c r="D480" s="645"/>
      <c r="E480" s="645"/>
      <c r="F480" s="645"/>
      <c r="G480" s="645"/>
      <c r="H480" s="645"/>
      <c r="I480" s="645"/>
      <c r="J480" s="645"/>
    </row>
    <row r="481" spans="1:22" ht="20.100000000000001" customHeight="1" x14ac:dyDescent="0.3">
      <c r="C481" s="645"/>
      <c r="D481" s="645"/>
      <c r="E481" s="645"/>
      <c r="F481" s="645"/>
      <c r="G481" s="645"/>
      <c r="H481" s="645"/>
      <c r="I481" s="645"/>
      <c r="J481" s="645"/>
    </row>
    <row r="484" spans="1:22" ht="20.100000000000001" customHeight="1" x14ac:dyDescent="0.3">
      <c r="C484" s="141"/>
      <c r="D484" s="142"/>
      <c r="E484" s="141"/>
      <c r="F484" s="143"/>
      <c r="H484" s="141"/>
      <c r="I484" s="147"/>
      <c r="J484" s="58"/>
    </row>
    <row r="485" spans="1:22" ht="20.100000000000001" customHeight="1" x14ac:dyDescent="0.3">
      <c r="C485" s="635" t="s">
        <v>224</v>
      </c>
      <c r="D485" s="636"/>
      <c r="E485" s="636"/>
      <c r="H485" s="634" t="s">
        <v>223</v>
      </c>
      <c r="I485" s="634"/>
      <c r="J485" s="634"/>
    </row>
    <row r="486" spans="1:22" ht="20.100000000000001" customHeight="1" x14ac:dyDescent="0.3">
      <c r="B486" s="194"/>
      <c r="C486" s="195">
        <f ca="1">NOW()</f>
        <v>43600.393459837964</v>
      </c>
      <c r="D486" s="196">
        <f ca="1">NOW()</f>
        <v>43600.393459837964</v>
      </c>
      <c r="E486" s="627"/>
      <c r="F486" s="627"/>
      <c r="G486" s="627"/>
      <c r="H486" s="627"/>
      <c r="I486" s="627"/>
      <c r="J486" s="627"/>
      <c r="K486" s="43"/>
      <c r="L486" s="44"/>
      <c r="M486" s="628" t="s">
        <v>276</v>
      </c>
      <c r="N486" s="629"/>
      <c r="O486" s="629"/>
      <c r="P486" s="629"/>
      <c r="Q486" s="629"/>
      <c r="R486" s="629"/>
      <c r="S486" s="629"/>
      <c r="T486" s="629"/>
      <c r="U486" s="629"/>
      <c r="V486" s="629"/>
    </row>
    <row r="487" spans="1:22" ht="20.100000000000001" customHeight="1" x14ac:dyDescent="0.3">
      <c r="A487" s="154">
        <v>10</v>
      </c>
      <c r="B487" s="198"/>
      <c r="C487" s="138"/>
      <c r="D487" s="197"/>
      <c r="E487" s="627"/>
      <c r="F487" s="627"/>
      <c r="G487" s="627"/>
      <c r="H487" s="627"/>
      <c r="I487" s="627"/>
      <c r="J487" s="627"/>
      <c r="K487" s="43"/>
      <c r="L487" s="45"/>
      <c r="M487" s="629"/>
      <c r="N487" s="629"/>
      <c r="O487" s="629"/>
      <c r="P487" s="629"/>
      <c r="Q487" s="629"/>
      <c r="R487" s="629"/>
      <c r="S487" s="629"/>
      <c r="T487" s="629"/>
      <c r="U487" s="629"/>
      <c r="V487" s="629"/>
    </row>
    <row r="488" spans="1:22" ht="18.75" x14ac:dyDescent="0.3">
      <c r="B488" s="198"/>
      <c r="C488" s="138"/>
      <c r="D488" s="197"/>
      <c r="E488" s="627"/>
      <c r="F488" s="627"/>
      <c r="G488" s="627"/>
      <c r="H488" s="627"/>
      <c r="I488" s="627"/>
      <c r="J488" s="627"/>
      <c r="K488" s="43"/>
      <c r="L488" s="44"/>
      <c r="M488" s="629"/>
      <c r="N488" s="629"/>
      <c r="O488" s="629"/>
      <c r="P488" s="629"/>
      <c r="Q488" s="629"/>
      <c r="R488" s="629"/>
      <c r="S488" s="629"/>
      <c r="T488" s="629"/>
      <c r="U488" s="629"/>
      <c r="V488" s="629"/>
    </row>
    <row r="489" spans="1:22" ht="18.75" x14ac:dyDescent="0.3">
      <c r="B489" s="633" t="s">
        <v>86</v>
      </c>
      <c r="C489" s="633"/>
      <c r="D489" s="633"/>
      <c r="E489" s="633"/>
      <c r="F489" s="633"/>
      <c r="G489" s="633"/>
      <c r="H489" s="633"/>
      <c r="I489" s="633"/>
      <c r="J489" s="633"/>
    </row>
    <row r="490" spans="1:22" ht="20.100000000000001" customHeight="1" x14ac:dyDescent="0.3">
      <c r="B490" s="633"/>
      <c r="C490" s="633"/>
      <c r="D490" s="633"/>
      <c r="E490" s="633"/>
      <c r="F490" s="633"/>
      <c r="G490" s="633"/>
      <c r="H490" s="633"/>
      <c r="I490" s="633"/>
      <c r="J490" s="633"/>
      <c r="L490" s="23"/>
    </row>
    <row r="491" spans="1:22" ht="20.100000000000001" customHeight="1" x14ac:dyDescent="0.35">
      <c r="B491" s="640" t="str">
        <f>'CONTACT INFO'!$C$7</f>
        <v>COMPANY NAME</v>
      </c>
      <c r="C491" s="626"/>
      <c r="D491" s="626"/>
      <c r="E491" s="626"/>
      <c r="F491" s="626"/>
      <c r="G491" s="626"/>
      <c r="H491" s="626"/>
      <c r="I491" s="626"/>
      <c r="J491" s="626"/>
      <c r="L491" s="23"/>
    </row>
    <row r="492" spans="1:22" ht="20.100000000000001" customHeight="1" x14ac:dyDescent="0.3">
      <c r="B492" s="625" t="str">
        <f>'CONTACT INFO'!$C$8</f>
        <v>ADDRESS</v>
      </c>
      <c r="C492" s="626"/>
      <c r="D492" s="626"/>
      <c r="E492" s="626"/>
      <c r="F492" s="626"/>
      <c r="G492" s="626"/>
      <c r="H492" s="626"/>
      <c r="I492" s="626"/>
      <c r="J492" s="626"/>
      <c r="L492" s="23"/>
    </row>
    <row r="493" spans="1:22" ht="20.100000000000001" customHeight="1" x14ac:dyDescent="0.3">
      <c r="B493" s="625" t="str">
        <f>'CONTACT INFO'!$C$9</f>
        <v>CITY, STATE, ZIP</v>
      </c>
      <c r="C493" s="626"/>
      <c r="D493" s="626"/>
      <c r="E493" s="626"/>
      <c r="F493" s="626"/>
      <c r="G493" s="626"/>
      <c r="H493" s="626"/>
      <c r="I493" s="626"/>
      <c r="J493" s="626"/>
      <c r="L493" s="23"/>
    </row>
    <row r="494" spans="1:22" ht="20.100000000000001" customHeight="1" x14ac:dyDescent="0.3">
      <c r="B494" s="625" t="str">
        <f>"ATTN: "&amp;'CONTACT INFO'!$C$5</f>
        <v>ATTN: CONTACT NAME</v>
      </c>
      <c r="C494" s="648"/>
      <c r="D494" s="648"/>
      <c r="E494" s="648"/>
      <c r="F494" s="648"/>
      <c r="G494" s="648"/>
      <c r="H494" s="648"/>
      <c r="I494" s="648"/>
      <c r="J494" s="648"/>
      <c r="L494" s="23"/>
    </row>
    <row r="495" spans="1:22" ht="20.100000000000001" customHeight="1" x14ac:dyDescent="0.3">
      <c r="B495" s="637" t="str">
        <f>'CONTACT INFO'!$B$10</f>
        <v>PHONE NUMBER:</v>
      </c>
      <c r="C495" s="637"/>
      <c r="D495" s="637"/>
      <c r="E495" s="637"/>
      <c r="F495" s="637"/>
      <c r="G495" s="638">
        <f>'CONTACT INFO'!$C$10</f>
        <v>1111111111</v>
      </c>
      <c r="H495" s="638"/>
      <c r="I495" s="638"/>
      <c r="J495" s="638"/>
      <c r="L495" s="23"/>
    </row>
    <row r="496" spans="1:22" ht="20.100000000000001" customHeight="1" x14ac:dyDescent="0.3">
      <c r="B496" s="304"/>
      <c r="C496" s="305"/>
      <c r="D496" s="305"/>
      <c r="E496" s="305"/>
      <c r="F496" s="308" t="str">
        <f>'CONTACT INFO'!$B$11</f>
        <v>FAX NUMBER:</v>
      </c>
      <c r="G496" s="639">
        <f>'CONTACT INFO'!$C$11</f>
        <v>1111111111</v>
      </c>
      <c r="H496" s="639"/>
      <c r="I496" s="639"/>
      <c r="J496" s="639"/>
      <c r="L496" s="23"/>
    </row>
    <row r="497" spans="2:18" ht="20.100000000000001" customHeight="1" x14ac:dyDescent="0.3">
      <c r="B497" s="625" t="str">
        <f>'CONTACT INFO'!$C$12</f>
        <v>E-MAIL ADDRESS</v>
      </c>
      <c r="C497" s="626"/>
      <c r="D497" s="626"/>
      <c r="E497" s="626"/>
      <c r="F497" s="626"/>
      <c r="G497" s="626"/>
      <c r="H497" s="626"/>
      <c r="I497" s="626"/>
      <c r="J497" s="626"/>
      <c r="L497" s="23"/>
    </row>
    <row r="498" spans="2:18" ht="20.100000000000001" customHeight="1" x14ac:dyDescent="0.3">
      <c r="B498" s="155"/>
      <c r="E498" s="127"/>
      <c r="F498" s="128"/>
      <c r="G498" s="22"/>
      <c r="K498" s="144"/>
      <c r="Q498" s="36"/>
      <c r="R498" s="35"/>
    </row>
    <row r="499" spans="2:18" ht="20.100000000000001" customHeight="1" x14ac:dyDescent="0.3">
      <c r="E499" s="127"/>
      <c r="F499" s="128"/>
      <c r="G499" s="22"/>
    </row>
    <row r="500" spans="2:18" ht="20.100000000000001" customHeight="1" x14ac:dyDescent="0.35">
      <c r="B500" s="129"/>
      <c r="C500" s="123" t="s">
        <v>1</v>
      </c>
      <c r="D500" s="641">
        <f>'PRIME CONTRACTORS'!D13</f>
        <v>0</v>
      </c>
      <c r="E500" s="642"/>
      <c r="F500" s="642"/>
      <c r="G500" s="642"/>
    </row>
    <row r="501" spans="2:18" ht="20.100000000000001" customHeight="1" x14ac:dyDescent="0.3">
      <c r="C501" s="123" t="s">
        <v>2</v>
      </c>
      <c r="D501" s="653">
        <f>'PRIME CONTRACTORS'!H13</f>
        <v>0</v>
      </c>
      <c r="E501" s="654"/>
      <c r="F501" s="654"/>
      <c r="G501" s="654"/>
    </row>
    <row r="502" spans="2:18" ht="20.100000000000001" customHeight="1" x14ac:dyDescent="0.3">
      <c r="C502" s="123" t="s">
        <v>3</v>
      </c>
      <c r="D502" s="649">
        <f>'PRIME CONTRACTORS'!J13</f>
        <v>0</v>
      </c>
      <c r="E502" s="650"/>
      <c r="F502" s="130" t="s">
        <v>4</v>
      </c>
      <c r="G502" s="311">
        <f>'PRIME CONTRACTORS'!K13</f>
        <v>0</v>
      </c>
    </row>
    <row r="503" spans="2:18" ht="20.100000000000001" customHeight="1" x14ac:dyDescent="0.3">
      <c r="C503" s="123" t="s">
        <v>225</v>
      </c>
      <c r="D503" s="651" t="str">
        <f>'PIN 1'!$D$6</f>
        <v>LETTING DATE</v>
      </c>
      <c r="E503" s="652"/>
      <c r="F503" s="652"/>
      <c r="G503" s="132"/>
    </row>
    <row r="504" spans="2:18" ht="20.100000000000001" customHeight="1" x14ac:dyDescent="0.3">
      <c r="C504" s="123" t="s">
        <v>226</v>
      </c>
      <c r="D504" s="131" t="str">
        <f>'PIN 1'!$D$7</f>
        <v>ITEM NUMBER</v>
      </c>
      <c r="E504" s="126" t="s">
        <v>228</v>
      </c>
      <c r="F504" s="131" t="str">
        <f>'PIN 1'!$D$8</f>
        <v>COUNTY</v>
      </c>
      <c r="G504" s="133" t="s">
        <v>227</v>
      </c>
      <c r="H504" s="131" t="str">
        <f>'PIN 1'!$G$6</f>
        <v>CONTRACT NUMBER</v>
      </c>
    </row>
    <row r="506" spans="2:18" ht="20.100000000000001" customHeight="1" x14ac:dyDescent="0.3">
      <c r="C506" s="125" t="s">
        <v>9</v>
      </c>
      <c r="D506" s="134"/>
      <c r="E506" s="125"/>
      <c r="F506" s="125"/>
      <c r="G506" s="135"/>
      <c r="H506" s="135"/>
      <c r="I506" s="97" t="s">
        <v>10</v>
      </c>
      <c r="J506" s="97" t="s">
        <v>11</v>
      </c>
    </row>
    <row r="507" spans="2:18" ht="20.100000000000001" customHeight="1" x14ac:dyDescent="0.3">
      <c r="C507" s="125" t="s">
        <v>12</v>
      </c>
      <c r="D507" s="134" t="s">
        <v>13</v>
      </c>
      <c r="E507" s="125"/>
      <c r="F507" s="125"/>
      <c r="G507" s="135" t="s">
        <v>14</v>
      </c>
      <c r="H507" s="135" t="s">
        <v>90</v>
      </c>
      <c r="I507" s="97" t="s">
        <v>16</v>
      </c>
      <c r="J507" s="97" t="s">
        <v>17</v>
      </c>
    </row>
    <row r="508" spans="2:18" ht="20.100000000000001" customHeight="1" x14ac:dyDescent="0.3">
      <c r="B508" s="126">
        <v>1</v>
      </c>
      <c r="C508" s="136" t="str">
        <f>IF('PIN 1'!$G$54&gt;0,+'PIN 1'!$G$7," ")</f>
        <v xml:space="preserve"> </v>
      </c>
      <c r="D508" s="630" t="str">
        <f>IF('PIN 1'!$G$54&gt;0,+'PIN 1'!$G$8," ")</f>
        <v xml:space="preserve"> </v>
      </c>
      <c r="E508" s="631"/>
      <c r="F508" s="632"/>
      <c r="G508" s="136" t="str">
        <f>IF('PIN 1'!$G$54&gt;0,+'PIN 1'!$G$10," ")</f>
        <v xml:space="preserve"> </v>
      </c>
      <c r="H508" s="136" t="str">
        <f>IF('PIN 1'!$G$54&gt;0,+'PIN 1'!$G$9," ")</f>
        <v xml:space="preserve"> </v>
      </c>
      <c r="I508" s="90" t="str">
        <f>IF('PIN 1'!$G$54&gt;0,+ROUND('PIN 1'!$G$58,2)," ")</f>
        <v xml:space="preserve"> </v>
      </c>
      <c r="J508" s="90" t="str">
        <f t="shared" ref="J508:J527" si="9">IF(I508&gt;0,+H508*I508," ")</f>
        <v xml:space="preserve"> </v>
      </c>
    </row>
    <row r="509" spans="2:18" ht="20.100000000000001" customHeight="1" x14ac:dyDescent="0.3">
      <c r="B509" s="126">
        <v>2</v>
      </c>
      <c r="C509" s="136" t="str">
        <f>IF('PIN 2'!$G$52&gt;0,+'PIN 2'!$G$5," ")</f>
        <v xml:space="preserve"> </v>
      </c>
      <c r="D509" s="630" t="str">
        <f>IF('PIN 2'!$G$52&gt;0,+'PIN 2'!$G$6," ")</f>
        <v xml:space="preserve"> </v>
      </c>
      <c r="E509" s="631"/>
      <c r="F509" s="632"/>
      <c r="G509" s="136" t="str">
        <f>IF('PIN 2'!$G$52&gt;0,+'PIN 2'!$G$8," ")</f>
        <v xml:space="preserve"> </v>
      </c>
      <c r="H509" s="136" t="str">
        <f>IF('PIN 2'!$G$52&gt;0,+'PIN 2'!$G$7," ")</f>
        <v xml:space="preserve"> </v>
      </c>
      <c r="I509" s="90" t="str">
        <f>IF('PIN 2'!$G$52&gt;0,+ROUND('PIN 2'!$G$56,2)," ")</f>
        <v xml:space="preserve"> </v>
      </c>
      <c r="J509" s="90" t="str">
        <f t="shared" si="9"/>
        <v xml:space="preserve"> </v>
      </c>
    </row>
    <row r="510" spans="2:18" ht="20.100000000000001" customHeight="1" x14ac:dyDescent="0.3">
      <c r="B510" s="126">
        <v>3</v>
      </c>
      <c r="C510" s="136" t="str">
        <f>IF('PIN 3'!$G$52&gt;0,+'PIN 3'!$G$5," ")</f>
        <v xml:space="preserve"> </v>
      </c>
      <c r="D510" s="630" t="str">
        <f>IF('PIN 3'!$G$52&gt;0,+'PIN 3'!$G$6," ")</f>
        <v xml:space="preserve"> </v>
      </c>
      <c r="E510" s="631"/>
      <c r="F510" s="632"/>
      <c r="G510" s="136" t="str">
        <f>IF('PIN 3'!$G$52&gt;0,+'PIN 3'!$G$8," ")</f>
        <v xml:space="preserve"> </v>
      </c>
      <c r="H510" s="136" t="str">
        <f>IF('PIN 3'!$G$52&gt;0,+'PIN 3'!$G$7," ")</f>
        <v xml:space="preserve"> </v>
      </c>
      <c r="I510" s="90" t="str">
        <f>IF('PIN 3'!$G$52&gt;0,+ROUND('PIN 3'!$G$56,2)," ")</f>
        <v xml:space="preserve"> </v>
      </c>
      <c r="J510" s="90" t="str">
        <f t="shared" si="9"/>
        <v xml:space="preserve"> </v>
      </c>
    </row>
    <row r="511" spans="2:18" ht="20.100000000000001" customHeight="1" x14ac:dyDescent="0.3">
      <c r="B511" s="126">
        <v>4</v>
      </c>
      <c r="C511" s="136" t="str">
        <f>IF('PIN 4'!$G$52&gt;0,+'PIN 4'!$G$5," ")</f>
        <v xml:space="preserve"> </v>
      </c>
      <c r="D511" s="630" t="str">
        <f>IF('PIN 4'!$G$52&gt;0,+'PIN 4'!$G$6," ")</f>
        <v xml:space="preserve"> </v>
      </c>
      <c r="E511" s="631"/>
      <c r="F511" s="632"/>
      <c r="G511" s="136" t="str">
        <f>IF('PIN 4'!$G$52&gt;0,+'PIN 4'!$G$8," ")</f>
        <v xml:space="preserve"> </v>
      </c>
      <c r="H511" s="136" t="str">
        <f>IF('PIN 4'!$G$52&gt;0,+'PIN 4'!$G$7," ")</f>
        <v xml:space="preserve"> </v>
      </c>
      <c r="I511" s="90" t="str">
        <f>IF('PIN 4'!$G$52&gt;0,+ROUND('PIN 4'!$G$56,2)," ")</f>
        <v xml:space="preserve"> </v>
      </c>
      <c r="J511" s="90" t="str">
        <f t="shared" si="9"/>
        <v xml:space="preserve"> </v>
      </c>
    </row>
    <row r="512" spans="2:18" ht="20.100000000000001" customHeight="1" x14ac:dyDescent="0.3">
      <c r="B512" s="126">
        <v>5</v>
      </c>
      <c r="C512" s="136" t="str">
        <f>IF('PIN 5'!$G$52&gt;0,+'PIN 5'!$G$5," ")</f>
        <v xml:space="preserve"> </v>
      </c>
      <c r="D512" s="630" t="str">
        <f>IF('PIN 5'!$G$52&gt;0,+'PIN 5'!$G$6," ")</f>
        <v xml:space="preserve"> </v>
      </c>
      <c r="E512" s="631"/>
      <c r="F512" s="632"/>
      <c r="G512" s="136" t="str">
        <f>IF('PIN 5'!$G$52&gt;0,+'PIN 5'!$G$8," ")</f>
        <v xml:space="preserve"> </v>
      </c>
      <c r="H512" s="136" t="str">
        <f>IF('PIN 5'!$G$52&gt;0,+'PIN 5'!$G$7," ")</f>
        <v xml:space="preserve"> </v>
      </c>
      <c r="I512" s="90" t="str">
        <f>IF('PIN 5'!$G$52&gt;0,+ROUND('PIN 5'!$G$56,2)," ")</f>
        <v xml:space="preserve"> </v>
      </c>
      <c r="J512" s="90" t="str">
        <f t="shared" si="9"/>
        <v xml:space="preserve"> </v>
      </c>
    </row>
    <row r="513" spans="2:10" ht="20.100000000000001" customHeight="1" x14ac:dyDescent="0.3">
      <c r="B513" s="126">
        <v>6</v>
      </c>
      <c r="C513" s="136" t="str">
        <f>IF('PIN 6'!$G$52&gt;0,+'PIN 6'!$G$5," ")</f>
        <v xml:space="preserve"> </v>
      </c>
      <c r="D513" s="630" t="str">
        <f>IF('PIN 6'!$G$52&gt;0,+'PIN 6'!$G$6," ")</f>
        <v xml:space="preserve"> </v>
      </c>
      <c r="E513" s="631"/>
      <c r="F513" s="632"/>
      <c r="G513" s="136" t="str">
        <f>IF('PIN 6'!$G$52&gt;0,+'PIN 6'!$G$8," ")</f>
        <v xml:space="preserve"> </v>
      </c>
      <c r="H513" s="136" t="str">
        <f>IF('PIN 6'!$G$52&gt;0,+'PIN 6'!$G$7," ")</f>
        <v xml:space="preserve"> </v>
      </c>
      <c r="I513" s="90" t="str">
        <f>IF('PIN 6'!$G$52&gt;0,+ROUND('PIN 6'!$G$56,2)," ")</f>
        <v xml:space="preserve"> </v>
      </c>
      <c r="J513" s="90" t="str">
        <f t="shared" si="9"/>
        <v xml:space="preserve"> </v>
      </c>
    </row>
    <row r="514" spans="2:10" ht="20.100000000000001" customHeight="1" x14ac:dyDescent="0.3">
      <c r="B514" s="126">
        <v>7</v>
      </c>
      <c r="C514" s="136" t="str">
        <f>IF('PIN 7'!$G$52&gt;0,+'PIN 7'!$G$5," ")</f>
        <v xml:space="preserve"> </v>
      </c>
      <c r="D514" s="630" t="str">
        <f>IF('PIN 7'!$G$52&gt;0,+'PIN 7'!$G$6," ")</f>
        <v xml:space="preserve"> </v>
      </c>
      <c r="E514" s="631"/>
      <c r="F514" s="632"/>
      <c r="G514" s="136" t="str">
        <f>IF('PIN 7'!$G$52&gt;0,+'PIN 7'!$G$8," ")</f>
        <v xml:space="preserve"> </v>
      </c>
      <c r="H514" s="136" t="str">
        <f>IF('PIN 7'!$G$52&gt;0,+'PIN 7'!$G$7," ")</f>
        <v xml:space="preserve"> </v>
      </c>
      <c r="I514" s="90" t="str">
        <f>IF('PIN 7'!$G$52&gt;0,+ROUND('PIN 7'!$G$56,2)," ")</f>
        <v xml:space="preserve"> </v>
      </c>
      <c r="J514" s="90" t="str">
        <f t="shared" si="9"/>
        <v xml:space="preserve"> </v>
      </c>
    </row>
    <row r="515" spans="2:10" ht="20.100000000000001" customHeight="1" x14ac:dyDescent="0.3">
      <c r="B515" s="126">
        <v>8</v>
      </c>
      <c r="C515" s="136" t="str">
        <f>IF('PIN 8'!$G$52&gt;0,+'PIN 8'!$G$5," ")</f>
        <v xml:space="preserve"> </v>
      </c>
      <c r="D515" s="630" t="str">
        <f>IF('PIN 8'!$G$52&gt;0,+'PIN 8'!$G$6," ")</f>
        <v xml:space="preserve"> </v>
      </c>
      <c r="E515" s="631"/>
      <c r="F515" s="632"/>
      <c r="G515" s="136" t="str">
        <f>IF('PIN 8'!$G$52&gt;0,+'PIN 8'!$G$8," ")</f>
        <v xml:space="preserve"> </v>
      </c>
      <c r="H515" s="136" t="str">
        <f>IF('PIN 8'!$G$52&gt;0,+'PIN 8'!$G$7," ")</f>
        <v xml:space="preserve"> </v>
      </c>
      <c r="I515" s="90" t="str">
        <f>IF('PIN 8'!$G$52&gt;0,+ROUND('PIN 8'!$G$56,2)," ")</f>
        <v xml:space="preserve"> </v>
      </c>
      <c r="J515" s="90" t="str">
        <f t="shared" si="9"/>
        <v xml:space="preserve"> </v>
      </c>
    </row>
    <row r="516" spans="2:10" ht="20.100000000000001" customHeight="1" x14ac:dyDescent="0.3">
      <c r="B516" s="126">
        <v>9</v>
      </c>
      <c r="C516" s="136" t="str">
        <f>IF('PIN 9'!$G$52&gt;0,+'PIN 9'!$G$5," ")</f>
        <v xml:space="preserve"> </v>
      </c>
      <c r="D516" s="630" t="str">
        <f>IF('PIN 9'!$G$52&gt;0,+'PIN 9'!$G$6," ")</f>
        <v xml:space="preserve"> </v>
      </c>
      <c r="E516" s="631"/>
      <c r="F516" s="632"/>
      <c r="G516" s="136" t="str">
        <f>IF('PIN 9'!$G$52&gt;0,+'PIN 9'!$G$8," ")</f>
        <v xml:space="preserve"> </v>
      </c>
      <c r="H516" s="136" t="str">
        <f>IF('PIN 9'!$G$52&gt;0,+'PIN 9'!$G$7," ")</f>
        <v xml:space="preserve"> </v>
      </c>
      <c r="I516" s="90" t="str">
        <f>IF('PIN 9'!$G$52&gt;0,+ROUND('PIN 9'!$G$56,2)," ")</f>
        <v xml:space="preserve"> </v>
      </c>
      <c r="J516" s="90" t="str">
        <f t="shared" si="9"/>
        <v xml:space="preserve"> </v>
      </c>
    </row>
    <row r="517" spans="2:10" ht="20.100000000000001" customHeight="1" x14ac:dyDescent="0.3">
      <c r="B517" s="126">
        <v>10</v>
      </c>
      <c r="C517" s="136" t="str">
        <f>IF('PIN 10'!$G$52&gt;0,+'PIN 10'!$G$5," ")</f>
        <v xml:space="preserve"> </v>
      </c>
      <c r="D517" s="630" t="str">
        <f>IF('PIN 10'!$G$52&gt;0,+'PIN 10'!$G$6," ")</f>
        <v xml:space="preserve"> </v>
      </c>
      <c r="E517" s="631"/>
      <c r="F517" s="632"/>
      <c r="G517" s="136" t="str">
        <f>IF('PIN 10'!$G$52&gt;0,+'PIN 10'!$G$8," ")</f>
        <v xml:space="preserve"> </v>
      </c>
      <c r="H517" s="136" t="str">
        <f>IF('PIN 10'!$G$52&gt;0,+'PIN 10'!$G$7," ")</f>
        <v xml:space="preserve"> </v>
      </c>
      <c r="I517" s="90" t="str">
        <f>IF('PIN 10'!$G$52&gt;0,+ROUND('PIN 10'!$G$56,2)," ")</f>
        <v xml:space="preserve"> </v>
      </c>
      <c r="J517" s="90" t="str">
        <f t="shared" si="9"/>
        <v xml:space="preserve"> </v>
      </c>
    </row>
    <row r="518" spans="2:10" ht="20.100000000000001" customHeight="1" x14ac:dyDescent="0.3">
      <c r="B518" s="126">
        <v>11</v>
      </c>
      <c r="C518" s="136" t="str">
        <f>IF('PIN 11'!$G$52&gt;0,+'PIN 11'!$G$5," ")</f>
        <v xml:space="preserve"> </v>
      </c>
      <c r="D518" s="630" t="str">
        <f>IF('PIN 11'!$G$52&gt;0,+'PIN 11'!$G$6," ")</f>
        <v xml:space="preserve"> </v>
      </c>
      <c r="E518" s="631"/>
      <c r="F518" s="632"/>
      <c r="G518" s="136" t="str">
        <f>IF('PIN 11'!$G$52&gt;0,+'PIN 11'!$G$8," ")</f>
        <v xml:space="preserve"> </v>
      </c>
      <c r="H518" s="136" t="str">
        <f>IF('PIN 11'!$G$52&gt;0,+'PIN 11'!$G$7," ")</f>
        <v xml:space="preserve"> </v>
      </c>
      <c r="I518" s="90" t="str">
        <f>IF('PIN 11'!$G$52&gt;0,+ROUND('PIN 11'!$G$56,2)," ")</f>
        <v xml:space="preserve"> </v>
      </c>
      <c r="J518" s="90" t="str">
        <f t="shared" si="9"/>
        <v xml:space="preserve"> </v>
      </c>
    </row>
    <row r="519" spans="2:10" ht="20.100000000000001" customHeight="1" x14ac:dyDescent="0.3">
      <c r="B519" s="126">
        <v>12</v>
      </c>
      <c r="C519" s="136" t="str">
        <f>IF('PIN 12'!$G$52&gt;0,+'PIN 12'!$G$5," ")</f>
        <v xml:space="preserve"> </v>
      </c>
      <c r="D519" s="630" t="str">
        <f>IF('PIN 12'!$G$52&gt;0,+'PIN 12'!$G$6," ")</f>
        <v xml:space="preserve"> </v>
      </c>
      <c r="E519" s="631"/>
      <c r="F519" s="632"/>
      <c r="G519" s="136" t="str">
        <f>IF('PIN 12'!$G$52&gt;0,+'PIN 12'!$G$8," ")</f>
        <v xml:space="preserve"> </v>
      </c>
      <c r="H519" s="136" t="str">
        <f>IF('PIN 12'!$G$52&gt;0,+'PIN 12'!$G$7," ")</f>
        <v xml:space="preserve"> </v>
      </c>
      <c r="I519" s="90" t="str">
        <f>IF('PIN 12'!$G$52&gt;0,+ROUND('PIN 12'!$G$56,2)," ")</f>
        <v xml:space="preserve"> </v>
      </c>
      <c r="J519" s="90" t="str">
        <f t="shared" si="9"/>
        <v xml:space="preserve"> </v>
      </c>
    </row>
    <row r="520" spans="2:10" ht="20.100000000000001" customHeight="1" x14ac:dyDescent="0.3">
      <c r="B520" s="126">
        <v>13</v>
      </c>
      <c r="C520" s="136" t="str">
        <f>IF('PIN 13'!$G$52&gt;0,+'PIN 13'!$G$5," ")</f>
        <v xml:space="preserve"> </v>
      </c>
      <c r="D520" s="630" t="str">
        <f>IF('PIN 13'!$G$52&gt;0,+'PIN 13'!$G$6," ")</f>
        <v xml:space="preserve"> </v>
      </c>
      <c r="E520" s="631"/>
      <c r="F520" s="632"/>
      <c r="G520" s="136" t="str">
        <f>IF('PIN 13'!$G$52&gt;0,+'PIN 13'!$G$8," ")</f>
        <v xml:space="preserve"> </v>
      </c>
      <c r="H520" s="136" t="str">
        <f>IF('PIN 13'!$G$52&gt;0,+'PIN 13'!$G$7," ")</f>
        <v xml:space="preserve"> </v>
      </c>
      <c r="I520" s="90" t="str">
        <f>IF('PIN 13'!$G$52&gt;0,+ROUND('PIN 13'!$G$56,2)," ")</f>
        <v xml:space="preserve"> </v>
      </c>
      <c r="J520" s="90" t="str">
        <f t="shared" si="9"/>
        <v xml:space="preserve"> </v>
      </c>
    </row>
    <row r="521" spans="2:10" ht="20.100000000000001" customHeight="1" x14ac:dyDescent="0.3">
      <c r="B521" s="126">
        <v>14</v>
      </c>
      <c r="C521" s="136" t="str">
        <f>IF('PIN 14'!$G$52&gt;0,+'PIN 14'!$G$5," ")</f>
        <v xml:space="preserve"> </v>
      </c>
      <c r="D521" s="630" t="str">
        <f>IF('PIN 14'!$G$52&gt;0,+'PIN 14'!$G$6," ")</f>
        <v xml:space="preserve"> </v>
      </c>
      <c r="E521" s="631"/>
      <c r="F521" s="632"/>
      <c r="G521" s="136" t="str">
        <f>IF('PIN 14'!$G$52&gt;0,+'PIN 14'!$G$8," ")</f>
        <v xml:space="preserve"> </v>
      </c>
      <c r="H521" s="136" t="str">
        <f>IF('PIN 14'!$G$52&gt;0,+'PIN 14'!$G$7," ")</f>
        <v xml:space="preserve"> </v>
      </c>
      <c r="I521" s="90" t="str">
        <f>IF('PIN 14'!$G$52&gt;0,+ROUND('PIN 14'!$G$56,2)," ")</f>
        <v xml:space="preserve"> </v>
      </c>
      <c r="J521" s="90" t="str">
        <f t="shared" si="9"/>
        <v xml:space="preserve"> </v>
      </c>
    </row>
    <row r="522" spans="2:10" ht="20.100000000000001" customHeight="1" x14ac:dyDescent="0.3">
      <c r="B522" s="126">
        <v>15</v>
      </c>
      <c r="C522" s="136" t="str">
        <f>IF('PIN 15'!$G$52&gt;0,+'PIN 15'!$G$5," ")</f>
        <v xml:space="preserve"> </v>
      </c>
      <c r="D522" s="630" t="str">
        <f>IF('PIN 15'!$G$52&gt;0,+'PIN 15'!$G$6," ")</f>
        <v xml:space="preserve"> </v>
      </c>
      <c r="E522" s="631"/>
      <c r="F522" s="632"/>
      <c r="G522" s="136" t="str">
        <f>IF('PIN 15'!$G$52&gt;0,+'PIN 15'!$G$8," ")</f>
        <v xml:space="preserve"> </v>
      </c>
      <c r="H522" s="136" t="str">
        <f>IF('PIN 15'!$G$52&gt;0,+'PIN 15'!$G$7," ")</f>
        <v xml:space="preserve"> </v>
      </c>
      <c r="I522" s="90" t="str">
        <f>IF('PIN 15'!$G$52&gt;0,+ROUND('PIN 15'!$G$56,2)," ")</f>
        <v xml:space="preserve"> </v>
      </c>
      <c r="J522" s="90" t="str">
        <f t="shared" si="9"/>
        <v xml:space="preserve"> </v>
      </c>
    </row>
    <row r="523" spans="2:10" ht="20.100000000000001" customHeight="1" x14ac:dyDescent="0.3">
      <c r="B523" s="126">
        <v>16</v>
      </c>
      <c r="C523" s="136" t="str">
        <f>IF('PIN 16'!$G$52&gt;0,+'PIN 16'!$G$5," ")</f>
        <v xml:space="preserve"> </v>
      </c>
      <c r="D523" s="630" t="str">
        <f>IF('PIN 16'!$G$52&gt;0,+'PIN 16'!$G$6," ")</f>
        <v xml:space="preserve"> </v>
      </c>
      <c r="E523" s="631"/>
      <c r="F523" s="632"/>
      <c r="G523" s="136" t="str">
        <f>IF('PIN 16'!$G$52&gt;0,+'PIN 16'!$G$8," ")</f>
        <v xml:space="preserve"> </v>
      </c>
      <c r="H523" s="136" t="str">
        <f>IF('PIN 16'!$G$52&gt;0,+'PIN 16'!$G$7," ")</f>
        <v xml:space="preserve"> </v>
      </c>
      <c r="I523" s="90" t="str">
        <f>IF('PIN 16'!$G$52&gt;0,+ROUND('PIN 16'!$G$56,2)," ")</f>
        <v xml:space="preserve"> </v>
      </c>
      <c r="J523" s="90" t="str">
        <f t="shared" si="9"/>
        <v xml:space="preserve"> </v>
      </c>
    </row>
    <row r="524" spans="2:10" ht="20.100000000000001" customHeight="1" x14ac:dyDescent="0.3">
      <c r="B524" s="126">
        <v>17</v>
      </c>
      <c r="C524" s="136" t="str">
        <f>IF('PIN 17'!$G$52&gt;0,+'PIN 17'!$G$5," ")</f>
        <v xml:space="preserve"> </v>
      </c>
      <c r="D524" s="630" t="str">
        <f>IF('PIN 17'!$G$52&gt;0,+'PIN 17'!$G$6," ")</f>
        <v xml:space="preserve"> </v>
      </c>
      <c r="E524" s="631"/>
      <c r="F524" s="632"/>
      <c r="G524" s="136" t="str">
        <f>IF('PIN 17'!$G$52&gt;0,+'PIN 17'!$G$8," ")</f>
        <v xml:space="preserve"> </v>
      </c>
      <c r="H524" s="136" t="str">
        <f>IF('PIN 17'!$G$52&gt;0,+'PIN 17'!$G$7," ")</f>
        <v xml:space="preserve"> </v>
      </c>
      <c r="I524" s="90" t="str">
        <f>IF('PIN 17'!$G$52&gt;0,+ROUND('PIN 17'!$G$56,2)," ")</f>
        <v xml:space="preserve"> </v>
      </c>
      <c r="J524" s="90" t="str">
        <f t="shared" si="9"/>
        <v xml:space="preserve"> </v>
      </c>
    </row>
    <row r="525" spans="2:10" ht="20.100000000000001" customHeight="1" x14ac:dyDescent="0.3">
      <c r="B525" s="126">
        <v>18</v>
      </c>
      <c r="C525" s="136" t="str">
        <f>IF('PIN 18'!$G$52&gt;0,+'PIN 18'!$G$5," ")</f>
        <v xml:space="preserve"> </v>
      </c>
      <c r="D525" s="630" t="str">
        <f>IF('PIN 18'!$G$52&gt;0,+'PIN 18'!$G$6," ")</f>
        <v xml:space="preserve"> </v>
      </c>
      <c r="E525" s="631"/>
      <c r="F525" s="632"/>
      <c r="G525" s="136" t="str">
        <f>IF('PIN 18'!$G$52&gt;0,+'PIN 18'!$G$8," ")</f>
        <v xml:space="preserve"> </v>
      </c>
      <c r="H525" s="136" t="str">
        <f>IF('PIN 18'!$G$52&gt;0,+'PIN 18'!$G$7," ")</f>
        <v xml:space="preserve"> </v>
      </c>
      <c r="I525" s="90" t="str">
        <f>IF('PIN 18'!$G$52&gt;0,+ROUND('PIN 18'!$G$56,2)," ")</f>
        <v xml:space="preserve"> </v>
      </c>
      <c r="J525" s="90" t="str">
        <f t="shared" si="9"/>
        <v xml:space="preserve"> </v>
      </c>
    </row>
    <row r="526" spans="2:10" ht="20.100000000000001" customHeight="1" x14ac:dyDescent="0.3">
      <c r="B526" s="126">
        <v>19</v>
      </c>
      <c r="C526" s="136" t="str">
        <f>IF('PIN 19'!$G$52&gt;0,+'PIN 19'!$G$5," ")</f>
        <v xml:space="preserve"> </v>
      </c>
      <c r="D526" s="630" t="str">
        <f>IF('PIN 19'!$G$52&gt;0,+'PIN 19'!$G$6," ")</f>
        <v xml:space="preserve"> </v>
      </c>
      <c r="E526" s="631"/>
      <c r="F526" s="632"/>
      <c r="G526" s="136" t="str">
        <f>IF('PIN 19'!$G$52&gt;0,+'PIN 19'!$G$8," ")</f>
        <v xml:space="preserve"> </v>
      </c>
      <c r="H526" s="136" t="str">
        <f>IF('PIN 19'!$G$52&gt;0,+'PIN 19'!$G$7," ")</f>
        <v xml:space="preserve"> </v>
      </c>
      <c r="I526" s="90" t="str">
        <f>IF('PIN 19'!$G$52&gt;0,+ROUND('PIN 19'!$G$56,2)," ")</f>
        <v xml:space="preserve"> </v>
      </c>
      <c r="J526" s="90" t="str">
        <f t="shared" si="9"/>
        <v xml:space="preserve"> </v>
      </c>
    </row>
    <row r="527" spans="2:10" ht="20.100000000000001" customHeight="1" x14ac:dyDescent="0.3">
      <c r="B527" s="126">
        <v>20</v>
      </c>
      <c r="C527" s="136" t="str">
        <f>IF('PIN 20'!$G$52&gt;0,+'PIN 20'!$G$5," ")</f>
        <v xml:space="preserve"> </v>
      </c>
      <c r="D527" s="630" t="str">
        <f>IF('PIN 20'!$G$52&gt;0,+'PIN 20'!$G$6," ")</f>
        <v xml:space="preserve"> </v>
      </c>
      <c r="E527" s="631"/>
      <c r="F527" s="632"/>
      <c r="G527" s="136" t="str">
        <f>IF('PIN 20'!$G$52&gt;0,+'PIN 20'!$G$8," ")</f>
        <v xml:space="preserve"> </v>
      </c>
      <c r="H527" s="136" t="str">
        <f>IF('PIN 20'!$G$52&gt;0,+'PIN 20'!$G$7," ")</f>
        <v xml:space="preserve"> </v>
      </c>
      <c r="I527" s="90" t="str">
        <f>IF('PIN 20'!$G$52&gt;0,+ROUND('PIN 20'!$G$56,2)," ")</f>
        <v xml:space="preserve"> </v>
      </c>
      <c r="J527" s="90" t="str">
        <f t="shared" si="9"/>
        <v xml:space="preserve"> </v>
      </c>
    </row>
    <row r="528" spans="2:10" ht="20.100000000000001" customHeight="1" x14ac:dyDescent="0.3">
      <c r="H528" s="138"/>
      <c r="I528" s="146" t="s">
        <v>18</v>
      </c>
      <c r="J528" s="98">
        <f>SUM(J508:J527)</f>
        <v>0</v>
      </c>
    </row>
    <row r="529" spans="1:22" ht="20.100000000000001" customHeight="1" x14ac:dyDescent="0.3">
      <c r="C529" s="125" t="s">
        <v>65</v>
      </c>
      <c r="D529" s="646"/>
      <c r="E529" s="647"/>
      <c r="F529" s="647"/>
      <c r="G529" s="647"/>
      <c r="H529" s="647"/>
      <c r="I529" s="647"/>
      <c r="J529" s="647"/>
    </row>
    <row r="530" spans="1:22" ht="20.100000000000001" customHeight="1" x14ac:dyDescent="0.3">
      <c r="C530" s="643" t="str">
        <f>$C$45</f>
        <v xml:space="preserve"> ENTER NOTES HERE</v>
      </c>
      <c r="D530" s="644"/>
      <c r="E530" s="644"/>
      <c r="F530" s="644"/>
      <c r="G530" s="644"/>
      <c r="H530" s="644"/>
      <c r="I530" s="644"/>
      <c r="J530" s="644"/>
    </row>
    <row r="531" spans="1:22" ht="20.100000000000001" customHeight="1" x14ac:dyDescent="0.3">
      <c r="C531" s="645"/>
      <c r="D531" s="645"/>
      <c r="E531" s="645"/>
      <c r="F531" s="645"/>
      <c r="G531" s="645"/>
      <c r="H531" s="645"/>
      <c r="I531" s="645"/>
      <c r="J531" s="645"/>
    </row>
    <row r="532" spans="1:22" ht="20.100000000000001" customHeight="1" x14ac:dyDescent="0.3">
      <c r="C532" s="645"/>
      <c r="D532" s="645"/>
      <c r="E532" s="645"/>
      <c r="F532" s="645"/>
      <c r="G532" s="645"/>
      <c r="H532" s="645"/>
      <c r="I532" s="645"/>
      <c r="J532" s="645"/>
    </row>
    <row r="533" spans="1:22" ht="20.100000000000001" customHeight="1" x14ac:dyDescent="0.3">
      <c r="C533" s="645"/>
      <c r="D533" s="645"/>
      <c r="E533" s="645"/>
      <c r="F533" s="645"/>
      <c r="G533" s="645"/>
      <c r="H533" s="645"/>
      <c r="I533" s="645"/>
      <c r="J533" s="645"/>
    </row>
    <row r="534" spans="1:22" ht="20.100000000000001" customHeight="1" x14ac:dyDescent="0.3">
      <c r="C534" s="645"/>
      <c r="D534" s="645"/>
      <c r="E534" s="645"/>
      <c r="F534" s="645"/>
      <c r="G534" s="645"/>
      <c r="H534" s="645"/>
      <c r="I534" s="645"/>
      <c r="J534" s="645"/>
    </row>
    <row r="535" spans="1:22" ht="20.100000000000001" customHeight="1" x14ac:dyDescent="0.3">
      <c r="C535" s="645"/>
      <c r="D535" s="645"/>
      <c r="E535" s="645"/>
      <c r="F535" s="645"/>
      <c r="G535" s="645"/>
      <c r="H535" s="645"/>
      <c r="I535" s="645"/>
      <c r="J535" s="645"/>
    </row>
    <row r="538" spans="1:22" ht="20.100000000000001" customHeight="1" x14ac:dyDescent="0.3">
      <c r="C538" s="141"/>
      <c r="D538" s="142"/>
      <c r="E538" s="141"/>
      <c r="F538" s="143"/>
      <c r="H538" s="141"/>
      <c r="I538" s="147"/>
      <c r="J538" s="58"/>
    </row>
    <row r="539" spans="1:22" ht="20.100000000000001" customHeight="1" x14ac:dyDescent="0.3">
      <c r="C539" s="635" t="s">
        <v>224</v>
      </c>
      <c r="D539" s="636"/>
      <c r="E539" s="636"/>
      <c r="H539" s="634" t="s">
        <v>223</v>
      </c>
      <c r="I539" s="634"/>
      <c r="J539" s="634"/>
    </row>
    <row r="540" spans="1:22" ht="20.100000000000001" customHeight="1" x14ac:dyDescent="0.3">
      <c r="B540" s="194"/>
      <c r="C540" s="195">
        <f ca="1">NOW()</f>
        <v>43600.393459837964</v>
      </c>
      <c r="D540" s="196">
        <f ca="1">NOW()</f>
        <v>43600.393459837964</v>
      </c>
      <c r="E540" s="627"/>
      <c r="F540" s="627"/>
      <c r="G540" s="627"/>
      <c r="H540" s="627"/>
      <c r="I540" s="627"/>
      <c r="J540" s="627"/>
      <c r="K540" s="43"/>
      <c r="L540" s="44"/>
      <c r="M540" s="628" t="s">
        <v>276</v>
      </c>
      <c r="N540" s="629"/>
      <c r="O540" s="629"/>
      <c r="P540" s="629"/>
      <c r="Q540" s="629"/>
      <c r="R540" s="629"/>
      <c r="S540" s="629"/>
      <c r="T540" s="629"/>
      <c r="U540" s="629"/>
      <c r="V540" s="629"/>
    </row>
    <row r="541" spans="1:22" ht="20.100000000000001" customHeight="1" x14ac:dyDescent="0.3">
      <c r="A541" s="154">
        <v>11</v>
      </c>
      <c r="B541" s="198"/>
      <c r="C541" s="138"/>
      <c r="D541" s="197"/>
      <c r="E541" s="627"/>
      <c r="F541" s="627"/>
      <c r="G541" s="627"/>
      <c r="H541" s="627"/>
      <c r="I541" s="627"/>
      <c r="J541" s="627"/>
      <c r="K541" s="43"/>
      <c r="L541" s="45"/>
      <c r="M541" s="629"/>
      <c r="N541" s="629"/>
      <c r="O541" s="629"/>
      <c r="P541" s="629"/>
      <c r="Q541" s="629"/>
      <c r="R541" s="629"/>
      <c r="S541" s="629"/>
      <c r="T541" s="629"/>
      <c r="U541" s="629"/>
      <c r="V541" s="629"/>
    </row>
    <row r="542" spans="1:22" ht="18.75" x14ac:dyDescent="0.3">
      <c r="B542" s="198"/>
      <c r="C542" s="138"/>
      <c r="D542" s="197"/>
      <c r="E542" s="627"/>
      <c r="F542" s="627"/>
      <c r="G542" s="627"/>
      <c r="H542" s="627"/>
      <c r="I542" s="627"/>
      <c r="J542" s="627"/>
      <c r="K542" s="43"/>
      <c r="L542" s="44"/>
      <c r="M542" s="629"/>
      <c r="N542" s="629"/>
      <c r="O542" s="629"/>
      <c r="P542" s="629"/>
      <c r="Q542" s="629"/>
      <c r="R542" s="629"/>
      <c r="S542" s="629"/>
      <c r="T542" s="629"/>
      <c r="U542" s="629"/>
      <c r="V542" s="629"/>
    </row>
    <row r="543" spans="1:22" ht="18.75" x14ac:dyDescent="0.3">
      <c r="B543" s="633" t="s">
        <v>86</v>
      </c>
      <c r="C543" s="633"/>
      <c r="D543" s="633"/>
      <c r="E543" s="633"/>
      <c r="F543" s="633"/>
      <c r="G543" s="633"/>
      <c r="H543" s="633"/>
      <c r="I543" s="633"/>
      <c r="J543" s="633"/>
    </row>
    <row r="544" spans="1:22" ht="20.100000000000001" customHeight="1" x14ac:dyDescent="0.3">
      <c r="B544" s="633"/>
      <c r="C544" s="633"/>
      <c r="D544" s="633"/>
      <c r="E544" s="633"/>
      <c r="F544" s="633"/>
      <c r="G544" s="633"/>
      <c r="H544" s="633"/>
      <c r="I544" s="633"/>
      <c r="J544" s="633"/>
      <c r="L544" s="23"/>
    </row>
    <row r="545" spans="2:18" ht="20.100000000000001" customHeight="1" x14ac:dyDescent="0.35">
      <c r="B545" s="640" t="str">
        <f>'CONTACT INFO'!$C$7</f>
        <v>COMPANY NAME</v>
      </c>
      <c r="C545" s="626"/>
      <c r="D545" s="626"/>
      <c r="E545" s="626"/>
      <c r="F545" s="626"/>
      <c r="G545" s="626"/>
      <c r="H545" s="626"/>
      <c r="I545" s="626"/>
      <c r="J545" s="626"/>
      <c r="L545" s="23"/>
    </row>
    <row r="546" spans="2:18" ht="20.100000000000001" customHeight="1" x14ac:dyDescent="0.3">
      <c r="B546" s="625" t="str">
        <f>'CONTACT INFO'!$C$8</f>
        <v>ADDRESS</v>
      </c>
      <c r="C546" s="626"/>
      <c r="D546" s="626"/>
      <c r="E546" s="626"/>
      <c r="F546" s="626"/>
      <c r="G546" s="626"/>
      <c r="H546" s="626"/>
      <c r="I546" s="626"/>
      <c r="J546" s="626"/>
      <c r="L546" s="23"/>
    </row>
    <row r="547" spans="2:18" ht="20.100000000000001" customHeight="1" x14ac:dyDescent="0.3">
      <c r="B547" s="625" t="str">
        <f>'CONTACT INFO'!$C$9</f>
        <v>CITY, STATE, ZIP</v>
      </c>
      <c r="C547" s="626"/>
      <c r="D547" s="626"/>
      <c r="E547" s="626"/>
      <c r="F547" s="626"/>
      <c r="G547" s="626"/>
      <c r="H547" s="626"/>
      <c r="I547" s="626"/>
      <c r="J547" s="626"/>
      <c r="L547" s="23"/>
    </row>
    <row r="548" spans="2:18" ht="20.100000000000001" customHeight="1" x14ac:dyDescent="0.3">
      <c r="B548" s="625" t="str">
        <f>"ATTN: "&amp;'CONTACT INFO'!$C$5</f>
        <v>ATTN: CONTACT NAME</v>
      </c>
      <c r="C548" s="648"/>
      <c r="D548" s="648"/>
      <c r="E548" s="648"/>
      <c r="F548" s="648"/>
      <c r="G548" s="648"/>
      <c r="H548" s="648"/>
      <c r="I548" s="648"/>
      <c r="J548" s="648"/>
      <c r="L548" s="23"/>
    </row>
    <row r="549" spans="2:18" ht="20.100000000000001" customHeight="1" x14ac:dyDescent="0.3">
      <c r="B549" s="637" t="str">
        <f>'CONTACT INFO'!$B$10</f>
        <v>PHONE NUMBER:</v>
      </c>
      <c r="C549" s="637"/>
      <c r="D549" s="637"/>
      <c r="E549" s="637"/>
      <c r="F549" s="637"/>
      <c r="G549" s="638">
        <f>'CONTACT INFO'!$C$10</f>
        <v>1111111111</v>
      </c>
      <c r="H549" s="638"/>
      <c r="I549" s="638"/>
      <c r="J549" s="638"/>
      <c r="L549" s="23"/>
    </row>
    <row r="550" spans="2:18" ht="20.100000000000001" customHeight="1" x14ac:dyDescent="0.3">
      <c r="B550" s="304"/>
      <c r="C550" s="305"/>
      <c r="D550" s="305"/>
      <c r="E550" s="305"/>
      <c r="F550" s="308" t="str">
        <f>'CONTACT INFO'!$B$11</f>
        <v>FAX NUMBER:</v>
      </c>
      <c r="G550" s="639">
        <f>'CONTACT INFO'!$C$11</f>
        <v>1111111111</v>
      </c>
      <c r="H550" s="639"/>
      <c r="I550" s="639"/>
      <c r="J550" s="639"/>
      <c r="L550" s="23"/>
    </row>
    <row r="551" spans="2:18" ht="20.100000000000001" customHeight="1" x14ac:dyDescent="0.3">
      <c r="B551" s="625" t="str">
        <f>'CONTACT INFO'!$C$12</f>
        <v>E-MAIL ADDRESS</v>
      </c>
      <c r="C551" s="626"/>
      <c r="D551" s="626"/>
      <c r="E551" s="626"/>
      <c r="F551" s="626"/>
      <c r="G551" s="626"/>
      <c r="H551" s="626"/>
      <c r="I551" s="626"/>
      <c r="J551" s="626"/>
      <c r="L551" s="23"/>
    </row>
    <row r="552" spans="2:18" ht="20.100000000000001" customHeight="1" x14ac:dyDescent="0.3">
      <c r="B552" s="155"/>
      <c r="E552" s="127"/>
      <c r="F552" s="128"/>
      <c r="G552" s="22"/>
      <c r="K552" s="144"/>
      <c r="Q552" s="36"/>
      <c r="R552" s="35"/>
    </row>
    <row r="553" spans="2:18" ht="20.100000000000001" customHeight="1" x14ac:dyDescent="0.3">
      <c r="E553" s="127"/>
      <c r="F553" s="128"/>
      <c r="G553" s="22"/>
    </row>
    <row r="554" spans="2:18" ht="20.100000000000001" customHeight="1" x14ac:dyDescent="0.35">
      <c r="B554" s="129"/>
      <c r="C554" s="123" t="s">
        <v>1</v>
      </c>
      <c r="D554" s="641">
        <f>'PRIME CONTRACTORS'!D14</f>
        <v>0</v>
      </c>
      <c r="E554" s="642"/>
      <c r="F554" s="642"/>
      <c r="G554" s="642"/>
    </row>
    <row r="555" spans="2:18" ht="20.100000000000001" customHeight="1" x14ac:dyDescent="0.3">
      <c r="C555" s="123" t="s">
        <v>2</v>
      </c>
      <c r="D555" s="653">
        <f>'PRIME CONTRACTORS'!H14</f>
        <v>0</v>
      </c>
      <c r="E555" s="654"/>
      <c r="F555" s="654"/>
      <c r="G555" s="654"/>
    </row>
    <row r="556" spans="2:18" ht="20.100000000000001" customHeight="1" x14ac:dyDescent="0.3">
      <c r="C556" s="123" t="s">
        <v>3</v>
      </c>
      <c r="D556" s="649">
        <f>'PRIME CONTRACTORS'!J14</f>
        <v>0</v>
      </c>
      <c r="E556" s="650"/>
      <c r="F556" s="130" t="s">
        <v>4</v>
      </c>
      <c r="G556" s="311">
        <f>'PRIME CONTRACTORS'!K14</f>
        <v>0</v>
      </c>
    </row>
    <row r="557" spans="2:18" ht="20.100000000000001" customHeight="1" x14ac:dyDescent="0.3">
      <c r="C557" s="123" t="s">
        <v>225</v>
      </c>
      <c r="D557" s="651" t="str">
        <f>'PIN 1'!$D$6</f>
        <v>LETTING DATE</v>
      </c>
      <c r="E557" s="652"/>
      <c r="F557" s="652"/>
      <c r="G557" s="132"/>
    </row>
    <row r="558" spans="2:18" ht="20.100000000000001" customHeight="1" x14ac:dyDescent="0.3">
      <c r="C558" s="123" t="s">
        <v>226</v>
      </c>
      <c r="D558" s="131" t="str">
        <f>'PIN 1'!$D$7</f>
        <v>ITEM NUMBER</v>
      </c>
      <c r="E558" s="126" t="s">
        <v>228</v>
      </c>
      <c r="F558" s="131" t="str">
        <f>'PIN 1'!$D$8</f>
        <v>COUNTY</v>
      </c>
      <c r="G558" s="133" t="s">
        <v>227</v>
      </c>
      <c r="H558" s="131" t="str">
        <f>'PIN 1'!$G$6</f>
        <v>CONTRACT NUMBER</v>
      </c>
    </row>
    <row r="560" spans="2:18" ht="20.100000000000001" customHeight="1" x14ac:dyDescent="0.3">
      <c r="C560" s="125" t="s">
        <v>9</v>
      </c>
      <c r="D560" s="134"/>
      <c r="E560" s="125"/>
      <c r="F560" s="125"/>
      <c r="G560" s="135"/>
      <c r="H560" s="135"/>
      <c r="I560" s="97" t="s">
        <v>10</v>
      </c>
      <c r="J560" s="97" t="s">
        <v>11</v>
      </c>
    </row>
    <row r="561" spans="2:10" ht="20.100000000000001" customHeight="1" x14ac:dyDescent="0.3">
      <c r="C561" s="125" t="s">
        <v>12</v>
      </c>
      <c r="D561" s="134" t="s">
        <v>13</v>
      </c>
      <c r="E561" s="125"/>
      <c r="F561" s="125"/>
      <c r="G561" s="135" t="s">
        <v>14</v>
      </c>
      <c r="H561" s="135" t="s">
        <v>90</v>
      </c>
      <c r="I561" s="97" t="s">
        <v>16</v>
      </c>
      <c r="J561" s="97" t="s">
        <v>17</v>
      </c>
    </row>
    <row r="562" spans="2:10" ht="20.100000000000001" customHeight="1" x14ac:dyDescent="0.3">
      <c r="B562" s="126">
        <v>1</v>
      </c>
      <c r="C562" s="136" t="str">
        <f>IF('PIN 1'!$G$54&gt;0,+'PIN 1'!$G$7," ")</f>
        <v xml:space="preserve"> </v>
      </c>
      <c r="D562" s="630" t="str">
        <f>IF('PIN 1'!$G$54&gt;0,+'PIN 1'!$G$8," ")</f>
        <v xml:space="preserve"> </v>
      </c>
      <c r="E562" s="631"/>
      <c r="F562" s="632"/>
      <c r="G562" s="136" t="str">
        <f>IF('PIN 1'!$G$54&gt;0,+'PIN 1'!$G$10," ")</f>
        <v xml:space="preserve"> </v>
      </c>
      <c r="H562" s="136" t="str">
        <f>IF('PIN 1'!$G$54&gt;0,+'PIN 1'!$G$9," ")</f>
        <v xml:space="preserve"> </v>
      </c>
      <c r="I562" s="90" t="str">
        <f>IF('PIN 1'!$G$54&gt;0,+ROUND('PIN 1'!$G$58,2)," ")</f>
        <v xml:space="preserve"> </v>
      </c>
      <c r="J562" s="90" t="str">
        <f t="shared" ref="J562:J581" si="10">IF(I562&gt;0,+H562*I562," ")</f>
        <v xml:space="preserve"> </v>
      </c>
    </row>
    <row r="563" spans="2:10" ht="20.100000000000001" customHeight="1" x14ac:dyDescent="0.3">
      <c r="B563" s="126">
        <v>2</v>
      </c>
      <c r="C563" s="136" t="str">
        <f>IF('PIN 2'!$G$52&gt;0,+'PIN 2'!$G$5," ")</f>
        <v xml:space="preserve"> </v>
      </c>
      <c r="D563" s="630" t="str">
        <f>IF('PIN 2'!$G$52&gt;0,+'PIN 2'!$G$6," ")</f>
        <v xml:space="preserve"> </v>
      </c>
      <c r="E563" s="631"/>
      <c r="F563" s="632"/>
      <c r="G563" s="136" t="str">
        <f>IF('PIN 2'!$G$52&gt;0,+'PIN 2'!$G$8," ")</f>
        <v xml:space="preserve"> </v>
      </c>
      <c r="H563" s="136" t="str">
        <f>IF('PIN 2'!$G$52&gt;0,+'PIN 2'!$G$7," ")</f>
        <v xml:space="preserve"> </v>
      </c>
      <c r="I563" s="90" t="str">
        <f>IF('PIN 2'!$G$52&gt;0,+ROUND('PIN 2'!$G$56,2)," ")</f>
        <v xml:space="preserve"> </v>
      </c>
      <c r="J563" s="90" t="str">
        <f t="shared" si="10"/>
        <v xml:space="preserve"> </v>
      </c>
    </row>
    <row r="564" spans="2:10" ht="20.100000000000001" customHeight="1" x14ac:dyDescent="0.3">
      <c r="B564" s="126">
        <v>3</v>
      </c>
      <c r="C564" s="136" t="str">
        <f>IF('PIN 3'!$G$52&gt;0,+'PIN 3'!$G$5," ")</f>
        <v xml:space="preserve"> </v>
      </c>
      <c r="D564" s="630" t="str">
        <f>IF('PIN 3'!$G$52&gt;0,+'PIN 3'!$G$6," ")</f>
        <v xml:space="preserve"> </v>
      </c>
      <c r="E564" s="631"/>
      <c r="F564" s="632"/>
      <c r="G564" s="136" t="str">
        <f>IF('PIN 3'!$G$52&gt;0,+'PIN 3'!$G$8," ")</f>
        <v xml:space="preserve"> </v>
      </c>
      <c r="H564" s="136" t="str">
        <f>IF('PIN 3'!$G$52&gt;0,+'PIN 3'!$G$7," ")</f>
        <v xml:space="preserve"> </v>
      </c>
      <c r="I564" s="90" t="str">
        <f>IF('PIN 3'!$G$52&gt;0,+ROUND('PIN 3'!$G$56,2)," ")</f>
        <v xml:space="preserve"> </v>
      </c>
      <c r="J564" s="90" t="str">
        <f t="shared" si="10"/>
        <v xml:space="preserve"> </v>
      </c>
    </row>
    <row r="565" spans="2:10" ht="20.100000000000001" customHeight="1" x14ac:dyDescent="0.3">
      <c r="B565" s="126">
        <v>4</v>
      </c>
      <c r="C565" s="136" t="str">
        <f>IF('PIN 4'!$G$52&gt;0,+'PIN 4'!$G$5," ")</f>
        <v xml:space="preserve"> </v>
      </c>
      <c r="D565" s="630" t="str">
        <f>IF('PIN 4'!$G$52&gt;0,+'PIN 4'!$G$6," ")</f>
        <v xml:space="preserve"> </v>
      </c>
      <c r="E565" s="631"/>
      <c r="F565" s="632"/>
      <c r="G565" s="136" t="str">
        <f>IF('PIN 4'!$G$52&gt;0,+'PIN 4'!$G$8," ")</f>
        <v xml:space="preserve"> </v>
      </c>
      <c r="H565" s="136" t="str">
        <f>IF('PIN 4'!$G$52&gt;0,+'PIN 4'!$G$7," ")</f>
        <v xml:space="preserve"> </v>
      </c>
      <c r="I565" s="90" t="str">
        <f>IF('PIN 4'!$G$52&gt;0,+ROUND('PIN 4'!$G$56,2)," ")</f>
        <v xml:space="preserve"> </v>
      </c>
      <c r="J565" s="90" t="str">
        <f t="shared" si="10"/>
        <v xml:space="preserve"> </v>
      </c>
    </row>
    <row r="566" spans="2:10" ht="20.100000000000001" customHeight="1" x14ac:dyDescent="0.3">
      <c r="B566" s="126">
        <v>5</v>
      </c>
      <c r="C566" s="136" t="str">
        <f>IF('PIN 5'!$G$52&gt;0,+'PIN 5'!$G$5," ")</f>
        <v xml:space="preserve"> </v>
      </c>
      <c r="D566" s="630" t="str">
        <f>IF('PIN 5'!$G$52&gt;0,+'PIN 5'!$G$6," ")</f>
        <v xml:space="preserve"> </v>
      </c>
      <c r="E566" s="631"/>
      <c r="F566" s="632"/>
      <c r="G566" s="136" t="str">
        <f>IF('PIN 5'!$G$52&gt;0,+'PIN 5'!$G$8," ")</f>
        <v xml:space="preserve"> </v>
      </c>
      <c r="H566" s="136" t="str">
        <f>IF('PIN 5'!$G$52&gt;0,+'PIN 5'!$G$7," ")</f>
        <v xml:space="preserve"> </v>
      </c>
      <c r="I566" s="90" t="str">
        <f>IF('PIN 5'!$G$52&gt;0,+ROUND('PIN 5'!$G$56,2)," ")</f>
        <v xml:space="preserve"> </v>
      </c>
      <c r="J566" s="90" t="str">
        <f t="shared" si="10"/>
        <v xml:space="preserve"> </v>
      </c>
    </row>
    <row r="567" spans="2:10" ht="20.100000000000001" customHeight="1" x14ac:dyDescent="0.3">
      <c r="B567" s="126">
        <v>6</v>
      </c>
      <c r="C567" s="136" t="str">
        <f>IF('PIN 6'!$G$52&gt;0,+'PIN 6'!$G$5," ")</f>
        <v xml:space="preserve"> </v>
      </c>
      <c r="D567" s="630" t="str">
        <f>IF('PIN 6'!$G$52&gt;0,+'PIN 6'!$G$6," ")</f>
        <v xml:space="preserve"> </v>
      </c>
      <c r="E567" s="631"/>
      <c r="F567" s="632"/>
      <c r="G567" s="136" t="str">
        <f>IF('PIN 6'!$G$52&gt;0,+'PIN 6'!$G$8," ")</f>
        <v xml:space="preserve"> </v>
      </c>
      <c r="H567" s="136" t="str">
        <f>IF('PIN 6'!$G$52&gt;0,+'PIN 6'!$G$7," ")</f>
        <v xml:space="preserve"> </v>
      </c>
      <c r="I567" s="90" t="str">
        <f>IF('PIN 6'!$G$52&gt;0,+ROUND('PIN 6'!$G$56,2)," ")</f>
        <v xml:space="preserve"> </v>
      </c>
      <c r="J567" s="90" t="str">
        <f t="shared" si="10"/>
        <v xml:space="preserve"> </v>
      </c>
    </row>
    <row r="568" spans="2:10" ht="20.100000000000001" customHeight="1" x14ac:dyDescent="0.3">
      <c r="B568" s="126">
        <v>7</v>
      </c>
      <c r="C568" s="136" t="str">
        <f>IF('PIN 7'!$G$52&gt;0,+'PIN 7'!$G$5," ")</f>
        <v xml:space="preserve"> </v>
      </c>
      <c r="D568" s="630" t="str">
        <f>IF('PIN 7'!$G$52&gt;0,+'PIN 7'!$G$6," ")</f>
        <v xml:space="preserve"> </v>
      </c>
      <c r="E568" s="631"/>
      <c r="F568" s="632"/>
      <c r="G568" s="136" t="str">
        <f>IF('PIN 7'!$G$52&gt;0,+'PIN 7'!$G$8," ")</f>
        <v xml:space="preserve"> </v>
      </c>
      <c r="H568" s="136" t="str">
        <f>IF('PIN 7'!$G$52&gt;0,+'PIN 7'!$G$7," ")</f>
        <v xml:space="preserve"> </v>
      </c>
      <c r="I568" s="90" t="str">
        <f>IF('PIN 7'!$G$52&gt;0,+ROUND('PIN 7'!$G$56,2)," ")</f>
        <v xml:space="preserve"> </v>
      </c>
      <c r="J568" s="90" t="str">
        <f t="shared" si="10"/>
        <v xml:space="preserve"> </v>
      </c>
    </row>
    <row r="569" spans="2:10" ht="20.100000000000001" customHeight="1" x14ac:dyDescent="0.3">
      <c r="B569" s="126">
        <v>8</v>
      </c>
      <c r="C569" s="136" t="str">
        <f>IF('PIN 8'!$G$52&gt;0,+'PIN 8'!$G$5," ")</f>
        <v xml:space="preserve"> </v>
      </c>
      <c r="D569" s="630" t="str">
        <f>IF('PIN 8'!$G$52&gt;0,+'PIN 8'!$G$6," ")</f>
        <v xml:space="preserve"> </v>
      </c>
      <c r="E569" s="631"/>
      <c r="F569" s="632"/>
      <c r="G569" s="136" t="str">
        <f>IF('PIN 8'!$G$52&gt;0,+'PIN 8'!$G$8," ")</f>
        <v xml:space="preserve"> </v>
      </c>
      <c r="H569" s="136" t="str">
        <f>IF('PIN 8'!$G$52&gt;0,+'PIN 8'!$G$7," ")</f>
        <v xml:space="preserve"> </v>
      </c>
      <c r="I569" s="90" t="str">
        <f>IF('PIN 8'!$G$52&gt;0,+ROUND('PIN 8'!$G$56,2)," ")</f>
        <v xml:space="preserve"> </v>
      </c>
      <c r="J569" s="90" t="str">
        <f t="shared" si="10"/>
        <v xml:space="preserve"> </v>
      </c>
    </row>
    <row r="570" spans="2:10" ht="20.100000000000001" customHeight="1" x14ac:dyDescent="0.3">
      <c r="B570" s="126">
        <v>9</v>
      </c>
      <c r="C570" s="136" t="str">
        <f>IF('PIN 9'!$G$52&gt;0,+'PIN 9'!$G$5," ")</f>
        <v xml:space="preserve"> </v>
      </c>
      <c r="D570" s="630" t="str">
        <f>IF('PIN 9'!$G$52&gt;0,+'PIN 9'!$G$6," ")</f>
        <v xml:space="preserve"> </v>
      </c>
      <c r="E570" s="631"/>
      <c r="F570" s="632"/>
      <c r="G570" s="136" t="str">
        <f>IF('PIN 9'!$G$52&gt;0,+'PIN 9'!$G$8," ")</f>
        <v xml:space="preserve"> </v>
      </c>
      <c r="H570" s="136" t="str">
        <f>IF('PIN 9'!$G$52&gt;0,+'PIN 9'!$G$7," ")</f>
        <v xml:space="preserve"> </v>
      </c>
      <c r="I570" s="90" t="str">
        <f>IF('PIN 9'!$G$52&gt;0,+ROUND('PIN 9'!$G$56,2)," ")</f>
        <v xml:space="preserve"> </v>
      </c>
      <c r="J570" s="90" t="str">
        <f t="shared" si="10"/>
        <v xml:space="preserve"> </v>
      </c>
    </row>
    <row r="571" spans="2:10" ht="20.100000000000001" customHeight="1" x14ac:dyDescent="0.3">
      <c r="B571" s="126">
        <v>10</v>
      </c>
      <c r="C571" s="136" t="str">
        <f>IF('PIN 10'!$G$52&gt;0,+'PIN 10'!$G$5," ")</f>
        <v xml:space="preserve"> </v>
      </c>
      <c r="D571" s="630" t="str">
        <f>IF('PIN 10'!$G$52&gt;0,+'PIN 10'!$G$6," ")</f>
        <v xml:space="preserve"> </v>
      </c>
      <c r="E571" s="631"/>
      <c r="F571" s="632"/>
      <c r="G571" s="136" t="str">
        <f>IF('PIN 10'!$G$52&gt;0,+'PIN 10'!$G$8," ")</f>
        <v xml:space="preserve"> </v>
      </c>
      <c r="H571" s="136" t="str">
        <f>IF('PIN 10'!$G$52&gt;0,+'PIN 10'!$G$7," ")</f>
        <v xml:space="preserve"> </v>
      </c>
      <c r="I571" s="90" t="str">
        <f>IF('PIN 10'!$G$52&gt;0,+ROUND('PIN 10'!$G$56,2)," ")</f>
        <v xml:space="preserve"> </v>
      </c>
      <c r="J571" s="90" t="str">
        <f t="shared" si="10"/>
        <v xml:space="preserve"> </v>
      </c>
    </row>
    <row r="572" spans="2:10" ht="20.100000000000001" customHeight="1" x14ac:dyDescent="0.3">
      <c r="B572" s="126">
        <v>11</v>
      </c>
      <c r="C572" s="136" t="str">
        <f>IF('PIN 11'!$G$52&gt;0,+'PIN 11'!$G$5," ")</f>
        <v xml:space="preserve"> </v>
      </c>
      <c r="D572" s="630" t="str">
        <f>IF('PIN 11'!$G$52&gt;0,+'PIN 11'!$G$6," ")</f>
        <v xml:space="preserve"> </v>
      </c>
      <c r="E572" s="631"/>
      <c r="F572" s="632"/>
      <c r="G572" s="136" t="str">
        <f>IF('PIN 11'!$G$52&gt;0,+'PIN 11'!$G$8," ")</f>
        <v xml:space="preserve"> </v>
      </c>
      <c r="H572" s="136" t="str">
        <f>IF('PIN 11'!$G$52&gt;0,+'PIN 11'!$G$7," ")</f>
        <v xml:space="preserve"> </v>
      </c>
      <c r="I572" s="90" t="str">
        <f>IF('PIN 11'!$G$52&gt;0,+ROUND('PIN 11'!$G$56,2)," ")</f>
        <v xml:space="preserve"> </v>
      </c>
      <c r="J572" s="90" t="str">
        <f t="shared" si="10"/>
        <v xml:space="preserve"> </v>
      </c>
    </row>
    <row r="573" spans="2:10" ht="20.100000000000001" customHeight="1" x14ac:dyDescent="0.3">
      <c r="B573" s="126">
        <v>12</v>
      </c>
      <c r="C573" s="136" t="str">
        <f>IF('PIN 12'!$G$52&gt;0,+'PIN 12'!$G$5," ")</f>
        <v xml:space="preserve"> </v>
      </c>
      <c r="D573" s="630" t="str">
        <f>IF('PIN 12'!$G$52&gt;0,+'PIN 12'!$G$6," ")</f>
        <v xml:space="preserve"> </v>
      </c>
      <c r="E573" s="631"/>
      <c r="F573" s="632"/>
      <c r="G573" s="136" t="str">
        <f>IF('PIN 12'!$G$52&gt;0,+'PIN 12'!$G$8," ")</f>
        <v xml:space="preserve"> </v>
      </c>
      <c r="H573" s="136" t="str">
        <f>IF('PIN 12'!$G$52&gt;0,+'PIN 12'!$G$7," ")</f>
        <v xml:space="preserve"> </v>
      </c>
      <c r="I573" s="90" t="str">
        <f>IF('PIN 12'!$G$52&gt;0,+ROUND('PIN 12'!$G$56,2)," ")</f>
        <v xml:space="preserve"> </v>
      </c>
      <c r="J573" s="90" t="str">
        <f t="shared" si="10"/>
        <v xml:space="preserve"> </v>
      </c>
    </row>
    <row r="574" spans="2:10" ht="20.100000000000001" customHeight="1" x14ac:dyDescent="0.3">
      <c r="B574" s="126">
        <v>13</v>
      </c>
      <c r="C574" s="136" t="str">
        <f>IF('PIN 13'!$G$52&gt;0,+'PIN 13'!$G$5," ")</f>
        <v xml:space="preserve"> </v>
      </c>
      <c r="D574" s="630" t="str">
        <f>IF('PIN 13'!$G$52&gt;0,+'PIN 13'!$G$6," ")</f>
        <v xml:space="preserve"> </v>
      </c>
      <c r="E574" s="631"/>
      <c r="F574" s="632"/>
      <c r="G574" s="136" t="str">
        <f>IF('PIN 13'!$G$52&gt;0,+'PIN 13'!$G$8," ")</f>
        <v xml:space="preserve"> </v>
      </c>
      <c r="H574" s="136" t="str">
        <f>IF('PIN 13'!$G$52&gt;0,+'PIN 13'!$G$7," ")</f>
        <v xml:space="preserve"> </v>
      </c>
      <c r="I574" s="90" t="str">
        <f>IF('PIN 13'!$G$52&gt;0,+ROUND('PIN 13'!$G$56,2)," ")</f>
        <v xml:space="preserve"> </v>
      </c>
      <c r="J574" s="90" t="str">
        <f t="shared" si="10"/>
        <v xml:space="preserve"> </v>
      </c>
    </row>
    <row r="575" spans="2:10" ht="20.100000000000001" customHeight="1" x14ac:dyDescent="0.3">
      <c r="B575" s="126">
        <v>14</v>
      </c>
      <c r="C575" s="136" t="str">
        <f>IF('PIN 14'!$G$52&gt;0,+'PIN 14'!$G$5," ")</f>
        <v xml:space="preserve"> </v>
      </c>
      <c r="D575" s="630" t="str">
        <f>IF('PIN 14'!$G$52&gt;0,+'PIN 14'!$G$6," ")</f>
        <v xml:space="preserve"> </v>
      </c>
      <c r="E575" s="631"/>
      <c r="F575" s="632"/>
      <c r="G575" s="136" t="str">
        <f>IF('PIN 14'!$G$52&gt;0,+'PIN 14'!$G$8," ")</f>
        <v xml:space="preserve"> </v>
      </c>
      <c r="H575" s="136" t="str">
        <f>IF('PIN 14'!$G$52&gt;0,+'PIN 14'!$G$7," ")</f>
        <v xml:space="preserve"> </v>
      </c>
      <c r="I575" s="90" t="str">
        <f>IF('PIN 14'!$G$52&gt;0,+ROUND('PIN 14'!$G$56,2)," ")</f>
        <v xml:space="preserve"> </v>
      </c>
      <c r="J575" s="90" t="str">
        <f t="shared" si="10"/>
        <v xml:space="preserve"> </v>
      </c>
    </row>
    <row r="576" spans="2:10" ht="20.100000000000001" customHeight="1" x14ac:dyDescent="0.3">
      <c r="B576" s="126">
        <v>15</v>
      </c>
      <c r="C576" s="136" t="str">
        <f>IF('PIN 15'!$G$52&gt;0,+'PIN 15'!$G$5," ")</f>
        <v xml:space="preserve"> </v>
      </c>
      <c r="D576" s="630" t="str">
        <f>IF('PIN 15'!$G$52&gt;0,+'PIN 15'!$G$6," ")</f>
        <v xml:space="preserve"> </v>
      </c>
      <c r="E576" s="631"/>
      <c r="F576" s="632"/>
      <c r="G576" s="136" t="str">
        <f>IF('PIN 15'!$G$52&gt;0,+'PIN 15'!$G$8," ")</f>
        <v xml:space="preserve"> </v>
      </c>
      <c r="H576" s="136" t="str">
        <f>IF('PIN 15'!$G$52&gt;0,+'PIN 15'!$G$7," ")</f>
        <v xml:space="preserve"> </v>
      </c>
      <c r="I576" s="90" t="str">
        <f>IF('PIN 15'!$G$52&gt;0,+ROUND('PIN 15'!$G$56,2)," ")</f>
        <v xml:space="preserve"> </v>
      </c>
      <c r="J576" s="90" t="str">
        <f t="shared" si="10"/>
        <v xml:space="preserve"> </v>
      </c>
    </row>
    <row r="577" spans="2:10" ht="20.100000000000001" customHeight="1" x14ac:dyDescent="0.3">
      <c r="B577" s="126">
        <v>16</v>
      </c>
      <c r="C577" s="136" t="str">
        <f>IF('PIN 16'!$G$52&gt;0,+'PIN 16'!$G$5," ")</f>
        <v xml:space="preserve"> </v>
      </c>
      <c r="D577" s="630" t="str">
        <f>IF('PIN 16'!$G$52&gt;0,+'PIN 16'!$G$6," ")</f>
        <v xml:space="preserve"> </v>
      </c>
      <c r="E577" s="631"/>
      <c r="F577" s="632"/>
      <c r="G577" s="136" t="str">
        <f>IF('PIN 16'!$G$52&gt;0,+'PIN 16'!$G$8," ")</f>
        <v xml:space="preserve"> </v>
      </c>
      <c r="H577" s="136" t="str">
        <f>IF('PIN 16'!$G$52&gt;0,+'PIN 16'!$G$7," ")</f>
        <v xml:space="preserve"> </v>
      </c>
      <c r="I577" s="90" t="str">
        <f>IF('PIN 16'!$G$52&gt;0,+ROUND('PIN 16'!$G$56,2)," ")</f>
        <v xml:space="preserve"> </v>
      </c>
      <c r="J577" s="90" t="str">
        <f t="shared" si="10"/>
        <v xml:space="preserve"> </v>
      </c>
    </row>
    <row r="578" spans="2:10" ht="20.100000000000001" customHeight="1" x14ac:dyDescent="0.3">
      <c r="B578" s="126">
        <v>17</v>
      </c>
      <c r="C578" s="136" t="str">
        <f>IF('PIN 17'!$G$52&gt;0,+'PIN 17'!$G$5," ")</f>
        <v xml:space="preserve"> </v>
      </c>
      <c r="D578" s="630" t="str">
        <f>IF('PIN 17'!$G$52&gt;0,+'PIN 17'!$G$6," ")</f>
        <v xml:space="preserve"> </v>
      </c>
      <c r="E578" s="631"/>
      <c r="F578" s="632"/>
      <c r="G578" s="136" t="str">
        <f>IF('PIN 17'!$G$52&gt;0,+'PIN 17'!$G$8," ")</f>
        <v xml:space="preserve"> </v>
      </c>
      <c r="H578" s="136" t="str">
        <f>IF('PIN 17'!$G$52&gt;0,+'PIN 17'!$G$7," ")</f>
        <v xml:space="preserve"> </v>
      </c>
      <c r="I578" s="90" t="str">
        <f>IF('PIN 17'!$G$52&gt;0,+ROUND('PIN 17'!$G$56,2)," ")</f>
        <v xml:space="preserve"> </v>
      </c>
      <c r="J578" s="90" t="str">
        <f t="shared" si="10"/>
        <v xml:space="preserve"> </v>
      </c>
    </row>
    <row r="579" spans="2:10" ht="20.100000000000001" customHeight="1" x14ac:dyDescent="0.3">
      <c r="B579" s="126">
        <v>18</v>
      </c>
      <c r="C579" s="136" t="str">
        <f>IF('PIN 18'!$G$52&gt;0,+'PIN 18'!$G$5," ")</f>
        <v xml:space="preserve"> </v>
      </c>
      <c r="D579" s="630" t="str">
        <f>IF('PIN 18'!$G$52&gt;0,+'PIN 18'!$G$6," ")</f>
        <v xml:space="preserve"> </v>
      </c>
      <c r="E579" s="631"/>
      <c r="F579" s="632"/>
      <c r="G579" s="136" t="str">
        <f>IF('PIN 18'!$G$52&gt;0,+'PIN 18'!$G$8," ")</f>
        <v xml:space="preserve"> </v>
      </c>
      <c r="H579" s="136" t="str">
        <f>IF('PIN 18'!$G$52&gt;0,+'PIN 18'!$G$7," ")</f>
        <v xml:space="preserve"> </v>
      </c>
      <c r="I579" s="90" t="str">
        <f>IF('PIN 18'!$G$52&gt;0,+ROUND('PIN 18'!$G$56,2)," ")</f>
        <v xml:space="preserve"> </v>
      </c>
      <c r="J579" s="90" t="str">
        <f t="shared" si="10"/>
        <v xml:space="preserve"> </v>
      </c>
    </row>
    <row r="580" spans="2:10" ht="20.100000000000001" customHeight="1" x14ac:dyDescent="0.3">
      <c r="B580" s="126">
        <v>19</v>
      </c>
      <c r="C580" s="136" t="str">
        <f>IF('PIN 19'!$G$52&gt;0,+'PIN 19'!$G$5," ")</f>
        <v xml:space="preserve"> </v>
      </c>
      <c r="D580" s="630" t="str">
        <f>IF('PIN 19'!$G$52&gt;0,+'PIN 19'!$G$6," ")</f>
        <v xml:space="preserve"> </v>
      </c>
      <c r="E580" s="631"/>
      <c r="F580" s="632"/>
      <c r="G580" s="136" t="str">
        <f>IF('PIN 19'!$G$52&gt;0,+'PIN 19'!$G$8," ")</f>
        <v xml:space="preserve"> </v>
      </c>
      <c r="H580" s="136" t="str">
        <f>IF('PIN 19'!$G$52&gt;0,+'PIN 19'!$G$7," ")</f>
        <v xml:space="preserve"> </v>
      </c>
      <c r="I580" s="90" t="str">
        <f>IF('PIN 19'!$G$52&gt;0,+ROUND('PIN 19'!$G$56,2)," ")</f>
        <v xml:space="preserve"> </v>
      </c>
      <c r="J580" s="90" t="str">
        <f t="shared" si="10"/>
        <v xml:space="preserve"> </v>
      </c>
    </row>
    <row r="581" spans="2:10" ht="20.100000000000001" customHeight="1" x14ac:dyDescent="0.3">
      <c r="B581" s="126">
        <v>20</v>
      </c>
      <c r="C581" s="136" t="str">
        <f>IF('PIN 20'!$G$52&gt;0,+'PIN 20'!$G$5," ")</f>
        <v xml:space="preserve"> </v>
      </c>
      <c r="D581" s="630" t="str">
        <f>IF('PIN 20'!$G$52&gt;0,+'PIN 20'!$G$6," ")</f>
        <v xml:space="preserve"> </v>
      </c>
      <c r="E581" s="631"/>
      <c r="F581" s="632"/>
      <c r="G581" s="136" t="str">
        <f>IF('PIN 20'!$G$52&gt;0,+'PIN 20'!$G$8," ")</f>
        <v xml:space="preserve"> </v>
      </c>
      <c r="H581" s="136" t="str">
        <f>IF('PIN 20'!$G$52&gt;0,+'PIN 20'!$G$7," ")</f>
        <v xml:space="preserve"> </v>
      </c>
      <c r="I581" s="90" t="str">
        <f>IF('PIN 20'!$G$52&gt;0,+ROUND('PIN 20'!$G$56,2)," ")</f>
        <v xml:space="preserve"> </v>
      </c>
      <c r="J581" s="90" t="str">
        <f t="shared" si="10"/>
        <v xml:space="preserve"> </v>
      </c>
    </row>
    <row r="582" spans="2:10" ht="20.100000000000001" customHeight="1" x14ac:dyDescent="0.3">
      <c r="H582" s="138"/>
      <c r="I582" s="146" t="s">
        <v>18</v>
      </c>
      <c r="J582" s="98">
        <f>SUM(J562:J581)</f>
        <v>0</v>
      </c>
    </row>
    <row r="583" spans="2:10" ht="20.100000000000001" customHeight="1" x14ac:dyDescent="0.3">
      <c r="C583" s="125" t="s">
        <v>65</v>
      </c>
      <c r="D583" s="646"/>
      <c r="E583" s="647"/>
      <c r="F583" s="647"/>
      <c r="G583" s="647"/>
      <c r="H583" s="647"/>
      <c r="I583" s="647"/>
      <c r="J583" s="647"/>
    </row>
    <row r="584" spans="2:10" ht="20.100000000000001" customHeight="1" x14ac:dyDescent="0.3">
      <c r="C584" s="643" t="str">
        <f>$C$45</f>
        <v xml:space="preserve"> ENTER NOTES HERE</v>
      </c>
      <c r="D584" s="644"/>
      <c r="E584" s="644"/>
      <c r="F584" s="644"/>
      <c r="G584" s="644"/>
      <c r="H584" s="644"/>
      <c r="I584" s="644"/>
      <c r="J584" s="644"/>
    </row>
    <row r="585" spans="2:10" ht="20.100000000000001" customHeight="1" x14ac:dyDescent="0.3">
      <c r="C585" s="645"/>
      <c r="D585" s="645"/>
      <c r="E585" s="645"/>
      <c r="F585" s="645"/>
      <c r="G585" s="645"/>
      <c r="H585" s="645"/>
      <c r="I585" s="645"/>
      <c r="J585" s="645"/>
    </row>
    <row r="586" spans="2:10" ht="20.100000000000001" customHeight="1" x14ac:dyDescent="0.3">
      <c r="C586" s="645"/>
      <c r="D586" s="645"/>
      <c r="E586" s="645"/>
      <c r="F586" s="645"/>
      <c r="G586" s="645"/>
      <c r="H586" s="645"/>
      <c r="I586" s="645"/>
      <c r="J586" s="645"/>
    </row>
    <row r="587" spans="2:10" ht="20.100000000000001" customHeight="1" x14ac:dyDescent="0.3">
      <c r="C587" s="645"/>
      <c r="D587" s="645"/>
      <c r="E587" s="645"/>
      <c r="F587" s="645"/>
      <c r="G587" s="645"/>
      <c r="H587" s="645"/>
      <c r="I587" s="645"/>
      <c r="J587" s="645"/>
    </row>
    <row r="588" spans="2:10" ht="20.100000000000001" customHeight="1" x14ac:dyDescent="0.3">
      <c r="C588" s="645"/>
      <c r="D588" s="645"/>
      <c r="E588" s="645"/>
      <c r="F588" s="645"/>
      <c r="G588" s="645"/>
      <c r="H588" s="645"/>
      <c r="I588" s="645"/>
      <c r="J588" s="645"/>
    </row>
    <row r="589" spans="2:10" ht="20.100000000000001" customHeight="1" x14ac:dyDescent="0.3">
      <c r="C589" s="645"/>
      <c r="D589" s="645"/>
      <c r="E589" s="645"/>
      <c r="F589" s="645"/>
      <c r="G589" s="645"/>
      <c r="H589" s="645"/>
      <c r="I589" s="645"/>
      <c r="J589" s="645"/>
    </row>
    <row r="592" spans="2:10" ht="20.100000000000001" customHeight="1" x14ac:dyDescent="0.3">
      <c r="C592" s="141"/>
      <c r="D592" s="142"/>
      <c r="E592" s="141"/>
      <c r="F592" s="143"/>
      <c r="H592" s="141"/>
      <c r="I592" s="147"/>
      <c r="J592" s="58"/>
    </row>
    <row r="593" spans="1:22" ht="20.100000000000001" customHeight="1" x14ac:dyDescent="0.3">
      <c r="C593" s="635" t="s">
        <v>224</v>
      </c>
      <c r="D593" s="636"/>
      <c r="E593" s="636"/>
      <c r="H593" s="634" t="s">
        <v>223</v>
      </c>
      <c r="I593" s="634"/>
      <c r="J593" s="634"/>
    </row>
    <row r="594" spans="1:22" ht="20.100000000000001" customHeight="1" x14ac:dyDescent="0.3">
      <c r="B594" s="194"/>
      <c r="C594" s="195">
        <f ca="1">NOW()</f>
        <v>43600.393459837964</v>
      </c>
      <c r="D594" s="196">
        <f ca="1">NOW()</f>
        <v>43600.393459837964</v>
      </c>
      <c r="E594" s="627"/>
      <c r="F594" s="627"/>
      <c r="G594" s="627"/>
      <c r="H594" s="627"/>
      <c r="I594" s="627"/>
      <c r="J594" s="627"/>
      <c r="K594" s="43"/>
      <c r="L594" s="44"/>
      <c r="M594" s="628" t="s">
        <v>276</v>
      </c>
      <c r="N594" s="629"/>
      <c r="O594" s="629"/>
      <c r="P594" s="629"/>
      <c r="Q594" s="629"/>
      <c r="R594" s="629"/>
      <c r="S594" s="629"/>
      <c r="T594" s="629"/>
      <c r="U594" s="629"/>
      <c r="V594" s="629"/>
    </row>
    <row r="595" spans="1:22" ht="20.100000000000001" customHeight="1" x14ac:dyDescent="0.3">
      <c r="A595" s="154">
        <v>12</v>
      </c>
      <c r="B595" s="198"/>
      <c r="C595" s="138"/>
      <c r="D595" s="197"/>
      <c r="E595" s="627"/>
      <c r="F595" s="627"/>
      <c r="G595" s="627"/>
      <c r="H595" s="627"/>
      <c r="I595" s="627"/>
      <c r="J595" s="627"/>
      <c r="K595" s="43"/>
      <c r="L595" s="45"/>
      <c r="M595" s="629"/>
      <c r="N595" s="629"/>
      <c r="O595" s="629"/>
      <c r="P595" s="629"/>
      <c r="Q595" s="629"/>
      <c r="R595" s="629"/>
      <c r="S595" s="629"/>
      <c r="T595" s="629"/>
      <c r="U595" s="629"/>
      <c r="V595" s="629"/>
    </row>
    <row r="596" spans="1:22" ht="18.75" x14ac:dyDescent="0.3">
      <c r="B596" s="198"/>
      <c r="C596" s="138"/>
      <c r="D596" s="197"/>
      <c r="E596" s="627"/>
      <c r="F596" s="627"/>
      <c r="G596" s="627"/>
      <c r="H596" s="627"/>
      <c r="I596" s="627"/>
      <c r="J596" s="627"/>
      <c r="K596" s="43"/>
      <c r="L596" s="44"/>
      <c r="M596" s="629"/>
      <c r="N596" s="629"/>
      <c r="O596" s="629"/>
      <c r="P596" s="629"/>
      <c r="Q596" s="629"/>
      <c r="R596" s="629"/>
      <c r="S596" s="629"/>
      <c r="T596" s="629"/>
      <c r="U596" s="629"/>
      <c r="V596" s="629"/>
    </row>
    <row r="597" spans="1:22" ht="18.75" x14ac:dyDescent="0.3">
      <c r="B597" s="633" t="s">
        <v>86</v>
      </c>
      <c r="C597" s="633"/>
      <c r="D597" s="633"/>
      <c r="E597" s="633"/>
      <c r="F597" s="633"/>
      <c r="G597" s="633"/>
      <c r="H597" s="633"/>
      <c r="I597" s="633"/>
      <c r="J597" s="633"/>
    </row>
    <row r="598" spans="1:22" ht="20.100000000000001" customHeight="1" x14ac:dyDescent="0.3">
      <c r="B598" s="633"/>
      <c r="C598" s="633"/>
      <c r="D598" s="633"/>
      <c r="E598" s="633"/>
      <c r="F598" s="633"/>
      <c r="G598" s="633"/>
      <c r="H598" s="633"/>
      <c r="I598" s="633"/>
      <c r="J598" s="633"/>
      <c r="L598" s="23"/>
    </row>
    <row r="599" spans="1:22" ht="20.100000000000001" customHeight="1" x14ac:dyDescent="0.35">
      <c r="B599" s="640" t="str">
        <f>'CONTACT INFO'!$C$7</f>
        <v>COMPANY NAME</v>
      </c>
      <c r="C599" s="626"/>
      <c r="D599" s="626"/>
      <c r="E599" s="626"/>
      <c r="F599" s="626"/>
      <c r="G599" s="626"/>
      <c r="H599" s="626"/>
      <c r="I599" s="626"/>
      <c r="J599" s="626"/>
      <c r="L599" s="23"/>
    </row>
    <row r="600" spans="1:22" ht="20.100000000000001" customHeight="1" x14ac:dyDescent="0.3">
      <c r="B600" s="625" t="str">
        <f>'CONTACT INFO'!$C$8</f>
        <v>ADDRESS</v>
      </c>
      <c r="C600" s="626"/>
      <c r="D600" s="626"/>
      <c r="E600" s="626"/>
      <c r="F600" s="626"/>
      <c r="G600" s="626"/>
      <c r="H600" s="626"/>
      <c r="I600" s="626"/>
      <c r="J600" s="626"/>
      <c r="L600" s="23"/>
    </row>
    <row r="601" spans="1:22" ht="20.100000000000001" customHeight="1" x14ac:dyDescent="0.3">
      <c r="B601" s="625" t="str">
        <f>'CONTACT INFO'!$C$9</f>
        <v>CITY, STATE, ZIP</v>
      </c>
      <c r="C601" s="626"/>
      <c r="D601" s="626"/>
      <c r="E601" s="626"/>
      <c r="F601" s="626"/>
      <c r="G601" s="626"/>
      <c r="H601" s="626"/>
      <c r="I601" s="626"/>
      <c r="J601" s="626"/>
      <c r="L601" s="23"/>
    </row>
    <row r="602" spans="1:22" ht="20.100000000000001" customHeight="1" x14ac:dyDescent="0.3">
      <c r="B602" s="625" t="str">
        <f>"ATTN: "&amp;'CONTACT INFO'!$C$5</f>
        <v>ATTN: CONTACT NAME</v>
      </c>
      <c r="C602" s="648"/>
      <c r="D602" s="648"/>
      <c r="E602" s="648"/>
      <c r="F602" s="648"/>
      <c r="G602" s="648"/>
      <c r="H602" s="648"/>
      <c r="I602" s="648"/>
      <c r="J602" s="648"/>
      <c r="L602" s="23"/>
    </row>
    <row r="603" spans="1:22" ht="20.100000000000001" customHeight="1" x14ac:dyDescent="0.3">
      <c r="B603" s="637" t="str">
        <f>'CONTACT INFO'!$B$10</f>
        <v>PHONE NUMBER:</v>
      </c>
      <c r="C603" s="637"/>
      <c r="D603" s="637"/>
      <c r="E603" s="637"/>
      <c r="F603" s="637"/>
      <c r="G603" s="638">
        <f>'CONTACT INFO'!$C$10</f>
        <v>1111111111</v>
      </c>
      <c r="H603" s="638"/>
      <c r="I603" s="638"/>
      <c r="J603" s="638"/>
      <c r="L603" s="23"/>
    </row>
    <row r="604" spans="1:22" ht="20.100000000000001" customHeight="1" x14ac:dyDescent="0.3">
      <c r="B604" s="304"/>
      <c r="C604" s="305"/>
      <c r="D604" s="305"/>
      <c r="E604" s="305"/>
      <c r="F604" s="308" t="str">
        <f>'CONTACT INFO'!$B$11</f>
        <v>FAX NUMBER:</v>
      </c>
      <c r="G604" s="639">
        <f>'CONTACT INFO'!$C$11</f>
        <v>1111111111</v>
      </c>
      <c r="H604" s="639"/>
      <c r="I604" s="639"/>
      <c r="J604" s="639"/>
      <c r="L604" s="23"/>
    </row>
    <row r="605" spans="1:22" ht="20.100000000000001" customHeight="1" x14ac:dyDescent="0.3">
      <c r="B605" s="625" t="str">
        <f>'CONTACT INFO'!$C$12</f>
        <v>E-MAIL ADDRESS</v>
      </c>
      <c r="C605" s="626"/>
      <c r="D605" s="626"/>
      <c r="E605" s="626"/>
      <c r="F605" s="626"/>
      <c r="G605" s="626"/>
      <c r="H605" s="626"/>
      <c r="I605" s="626"/>
      <c r="J605" s="626"/>
      <c r="L605" s="23"/>
    </row>
    <row r="606" spans="1:22" ht="20.100000000000001" customHeight="1" x14ac:dyDescent="0.3">
      <c r="B606" s="155"/>
      <c r="E606" s="127"/>
      <c r="F606" s="128"/>
      <c r="G606" s="22"/>
      <c r="K606" s="144"/>
      <c r="Q606" s="36"/>
      <c r="R606" s="35"/>
    </row>
    <row r="607" spans="1:22" ht="20.100000000000001" customHeight="1" x14ac:dyDescent="0.3">
      <c r="E607" s="127"/>
      <c r="F607" s="128"/>
      <c r="G607" s="22"/>
    </row>
    <row r="608" spans="1:22" ht="20.100000000000001" customHeight="1" x14ac:dyDescent="0.35">
      <c r="B608" s="129"/>
      <c r="C608" s="123" t="s">
        <v>1</v>
      </c>
      <c r="D608" s="641">
        <f>'PRIME CONTRACTORS'!D15</f>
        <v>0</v>
      </c>
      <c r="E608" s="642"/>
      <c r="F608" s="642"/>
      <c r="G608" s="642"/>
    </row>
    <row r="609" spans="2:10" ht="20.100000000000001" customHeight="1" x14ac:dyDescent="0.3">
      <c r="C609" s="123" t="s">
        <v>2</v>
      </c>
      <c r="D609" s="653">
        <f>'PRIME CONTRACTORS'!H15</f>
        <v>0</v>
      </c>
      <c r="E609" s="654"/>
      <c r="F609" s="654"/>
      <c r="G609" s="654"/>
    </row>
    <row r="610" spans="2:10" ht="20.100000000000001" customHeight="1" x14ac:dyDescent="0.3">
      <c r="C610" s="123" t="s">
        <v>3</v>
      </c>
      <c r="D610" s="649">
        <f>'PRIME CONTRACTORS'!J15</f>
        <v>0</v>
      </c>
      <c r="E610" s="650"/>
      <c r="F610" s="130" t="s">
        <v>4</v>
      </c>
      <c r="G610" s="311">
        <f>'PRIME CONTRACTORS'!K15</f>
        <v>0</v>
      </c>
    </row>
    <row r="611" spans="2:10" ht="20.100000000000001" customHeight="1" x14ac:dyDescent="0.3">
      <c r="C611" s="123" t="s">
        <v>225</v>
      </c>
      <c r="D611" s="651" t="str">
        <f>'PIN 1'!$D$6</f>
        <v>LETTING DATE</v>
      </c>
      <c r="E611" s="652"/>
      <c r="F611" s="652"/>
      <c r="G611" s="132"/>
    </row>
    <row r="612" spans="2:10" ht="20.100000000000001" customHeight="1" x14ac:dyDescent="0.3">
      <c r="C612" s="123" t="s">
        <v>226</v>
      </c>
      <c r="D612" s="131" t="str">
        <f>'PIN 1'!$D$7</f>
        <v>ITEM NUMBER</v>
      </c>
      <c r="E612" s="126" t="s">
        <v>228</v>
      </c>
      <c r="F612" s="131" t="str">
        <f>'PIN 1'!$D$8</f>
        <v>COUNTY</v>
      </c>
      <c r="G612" s="133" t="s">
        <v>227</v>
      </c>
      <c r="H612" s="131" t="str">
        <f>'PIN 1'!$G$6</f>
        <v>CONTRACT NUMBER</v>
      </c>
    </row>
    <row r="614" spans="2:10" ht="20.100000000000001" customHeight="1" x14ac:dyDescent="0.3">
      <c r="C614" s="125" t="s">
        <v>9</v>
      </c>
      <c r="D614" s="134"/>
      <c r="E614" s="125"/>
      <c r="F614" s="125"/>
      <c r="G614" s="135"/>
      <c r="H614" s="135"/>
      <c r="I614" s="97" t="s">
        <v>10</v>
      </c>
      <c r="J614" s="97" t="s">
        <v>11</v>
      </c>
    </row>
    <row r="615" spans="2:10" ht="20.100000000000001" customHeight="1" x14ac:dyDescent="0.3">
      <c r="C615" s="125" t="s">
        <v>12</v>
      </c>
      <c r="D615" s="134" t="s">
        <v>13</v>
      </c>
      <c r="E615" s="125"/>
      <c r="F615" s="125"/>
      <c r="G615" s="135" t="s">
        <v>14</v>
      </c>
      <c r="H615" s="135" t="s">
        <v>90</v>
      </c>
      <c r="I615" s="97" t="s">
        <v>16</v>
      </c>
      <c r="J615" s="97" t="s">
        <v>17</v>
      </c>
    </row>
    <row r="616" spans="2:10" ht="20.100000000000001" customHeight="1" x14ac:dyDescent="0.3">
      <c r="B616" s="126">
        <v>1</v>
      </c>
      <c r="C616" s="136" t="str">
        <f>IF('PIN 1'!$G$54&gt;0,+'PIN 1'!$G$7," ")</f>
        <v xml:space="preserve"> </v>
      </c>
      <c r="D616" s="630" t="str">
        <f>IF('PIN 1'!$G$54&gt;0,+'PIN 1'!$G$8," ")</f>
        <v xml:space="preserve"> </v>
      </c>
      <c r="E616" s="631"/>
      <c r="F616" s="632"/>
      <c r="G616" s="136" t="str">
        <f>IF('PIN 1'!$G$54&gt;0,+'PIN 1'!$G$10," ")</f>
        <v xml:space="preserve"> </v>
      </c>
      <c r="H616" s="136" t="str">
        <f>IF('PIN 1'!$G$54&gt;0,+'PIN 1'!$G$9," ")</f>
        <v xml:space="preserve"> </v>
      </c>
      <c r="I616" s="90" t="str">
        <f>IF('PIN 1'!$G$54&gt;0,+ROUND('PIN 1'!$G$58,2)," ")</f>
        <v xml:space="preserve"> </v>
      </c>
      <c r="J616" s="90" t="str">
        <f t="shared" ref="J616:J635" si="11">IF(I616&gt;0,+H616*I616," ")</f>
        <v xml:space="preserve"> </v>
      </c>
    </row>
    <row r="617" spans="2:10" ht="20.100000000000001" customHeight="1" x14ac:dyDescent="0.3">
      <c r="B617" s="126">
        <v>2</v>
      </c>
      <c r="C617" s="136" t="str">
        <f>IF('PIN 2'!$G$52&gt;0,+'PIN 2'!$G$5," ")</f>
        <v xml:space="preserve"> </v>
      </c>
      <c r="D617" s="630" t="str">
        <f>IF('PIN 2'!$G$52&gt;0,+'PIN 2'!$G$6," ")</f>
        <v xml:space="preserve"> </v>
      </c>
      <c r="E617" s="631"/>
      <c r="F617" s="632"/>
      <c r="G617" s="136" t="str">
        <f>IF('PIN 2'!$G$52&gt;0,+'PIN 2'!$G$8," ")</f>
        <v xml:space="preserve"> </v>
      </c>
      <c r="H617" s="136" t="str">
        <f>IF('PIN 2'!$G$52&gt;0,+'PIN 2'!$G$7," ")</f>
        <v xml:space="preserve"> </v>
      </c>
      <c r="I617" s="90" t="str">
        <f>IF('PIN 2'!$G$52&gt;0,+ROUND('PIN 2'!$G$56,2)," ")</f>
        <v xml:space="preserve"> </v>
      </c>
      <c r="J617" s="90" t="str">
        <f t="shared" si="11"/>
        <v xml:space="preserve"> </v>
      </c>
    </row>
    <row r="618" spans="2:10" ht="20.100000000000001" customHeight="1" x14ac:dyDescent="0.3">
      <c r="B618" s="126">
        <v>3</v>
      </c>
      <c r="C618" s="136" t="str">
        <f>IF('PIN 3'!$G$52&gt;0,+'PIN 3'!$G$5," ")</f>
        <v xml:space="preserve"> </v>
      </c>
      <c r="D618" s="630" t="str">
        <f>IF('PIN 3'!$G$52&gt;0,+'PIN 3'!$G$6," ")</f>
        <v xml:space="preserve"> </v>
      </c>
      <c r="E618" s="631"/>
      <c r="F618" s="632"/>
      <c r="G618" s="136" t="str">
        <f>IF('PIN 3'!$G$52&gt;0,+'PIN 3'!$G$8," ")</f>
        <v xml:space="preserve"> </v>
      </c>
      <c r="H618" s="136" t="str">
        <f>IF('PIN 3'!$G$52&gt;0,+'PIN 3'!$G$7," ")</f>
        <v xml:space="preserve"> </v>
      </c>
      <c r="I618" s="90" t="str">
        <f>IF('PIN 3'!$G$52&gt;0,+ROUND('PIN 3'!$G$56,2)," ")</f>
        <v xml:space="preserve"> </v>
      </c>
      <c r="J618" s="90" t="str">
        <f t="shared" si="11"/>
        <v xml:space="preserve"> </v>
      </c>
    </row>
    <row r="619" spans="2:10" ht="20.100000000000001" customHeight="1" x14ac:dyDescent="0.3">
      <c r="B619" s="126">
        <v>4</v>
      </c>
      <c r="C619" s="136" t="str">
        <f>IF('PIN 4'!$G$52&gt;0,+'PIN 4'!$G$5," ")</f>
        <v xml:space="preserve"> </v>
      </c>
      <c r="D619" s="630" t="str">
        <f>IF('PIN 4'!$G$52&gt;0,+'PIN 4'!$G$6," ")</f>
        <v xml:space="preserve"> </v>
      </c>
      <c r="E619" s="631"/>
      <c r="F619" s="632"/>
      <c r="G619" s="136" t="str">
        <f>IF('PIN 4'!$G$52&gt;0,+'PIN 4'!$G$8," ")</f>
        <v xml:space="preserve"> </v>
      </c>
      <c r="H619" s="136" t="str">
        <f>IF('PIN 4'!$G$52&gt;0,+'PIN 4'!$G$7," ")</f>
        <v xml:space="preserve"> </v>
      </c>
      <c r="I619" s="90" t="str">
        <f>IF('PIN 4'!$G$52&gt;0,+ROUND('PIN 4'!$G$56,2)," ")</f>
        <v xml:space="preserve"> </v>
      </c>
      <c r="J619" s="90" t="str">
        <f t="shared" si="11"/>
        <v xml:space="preserve"> </v>
      </c>
    </row>
    <row r="620" spans="2:10" ht="20.100000000000001" customHeight="1" x14ac:dyDescent="0.3">
      <c r="B620" s="126">
        <v>5</v>
      </c>
      <c r="C620" s="136" t="str">
        <f>IF('PIN 5'!$G$52&gt;0,+'PIN 5'!$G$5," ")</f>
        <v xml:space="preserve"> </v>
      </c>
      <c r="D620" s="630" t="str">
        <f>IF('PIN 5'!$G$52&gt;0,+'PIN 5'!$G$6," ")</f>
        <v xml:space="preserve"> </v>
      </c>
      <c r="E620" s="631"/>
      <c r="F620" s="632"/>
      <c r="G620" s="136" t="str">
        <f>IF('PIN 5'!$G$52&gt;0,+'PIN 5'!$G$8," ")</f>
        <v xml:space="preserve"> </v>
      </c>
      <c r="H620" s="136" t="str">
        <f>IF('PIN 5'!$G$52&gt;0,+'PIN 5'!$G$7," ")</f>
        <v xml:space="preserve"> </v>
      </c>
      <c r="I620" s="90" t="str">
        <f>IF('PIN 5'!$G$52&gt;0,+ROUND('PIN 5'!$G$56,2)," ")</f>
        <v xml:space="preserve"> </v>
      </c>
      <c r="J620" s="90" t="str">
        <f t="shared" si="11"/>
        <v xml:space="preserve"> </v>
      </c>
    </row>
    <row r="621" spans="2:10" ht="20.100000000000001" customHeight="1" x14ac:dyDescent="0.3">
      <c r="B621" s="126">
        <v>6</v>
      </c>
      <c r="C621" s="136" t="str">
        <f>IF('PIN 6'!$G$52&gt;0,+'PIN 6'!$G$5," ")</f>
        <v xml:space="preserve"> </v>
      </c>
      <c r="D621" s="630" t="str">
        <f>IF('PIN 6'!$G$52&gt;0,+'PIN 6'!$G$6," ")</f>
        <v xml:space="preserve"> </v>
      </c>
      <c r="E621" s="631"/>
      <c r="F621" s="632"/>
      <c r="G621" s="136" t="str">
        <f>IF('PIN 6'!$G$52&gt;0,+'PIN 6'!$G$8," ")</f>
        <v xml:space="preserve"> </v>
      </c>
      <c r="H621" s="136" t="str">
        <f>IF('PIN 6'!$G$52&gt;0,+'PIN 6'!$G$7," ")</f>
        <v xml:space="preserve"> </v>
      </c>
      <c r="I621" s="90" t="str">
        <f>IF('PIN 6'!$G$52&gt;0,+ROUND('PIN 6'!$G$56,2)," ")</f>
        <v xml:space="preserve"> </v>
      </c>
      <c r="J621" s="90" t="str">
        <f t="shared" si="11"/>
        <v xml:space="preserve"> </v>
      </c>
    </row>
    <row r="622" spans="2:10" ht="20.100000000000001" customHeight="1" x14ac:dyDescent="0.3">
      <c r="B622" s="126">
        <v>7</v>
      </c>
      <c r="C622" s="136" t="str">
        <f>IF('PIN 7'!$G$52&gt;0,+'PIN 7'!$G$5," ")</f>
        <v xml:space="preserve"> </v>
      </c>
      <c r="D622" s="630" t="str">
        <f>IF('PIN 7'!$G$52&gt;0,+'PIN 7'!$G$6," ")</f>
        <v xml:space="preserve"> </v>
      </c>
      <c r="E622" s="631"/>
      <c r="F622" s="632"/>
      <c r="G622" s="136" t="str">
        <f>IF('PIN 7'!$G$52&gt;0,+'PIN 7'!$G$8," ")</f>
        <v xml:space="preserve"> </v>
      </c>
      <c r="H622" s="136" t="str">
        <f>IF('PIN 7'!$G$52&gt;0,+'PIN 7'!$G$7," ")</f>
        <v xml:space="preserve"> </v>
      </c>
      <c r="I622" s="90" t="str">
        <f>IF('PIN 7'!$G$52&gt;0,+ROUND('PIN 7'!$G$56,2)," ")</f>
        <v xml:space="preserve"> </v>
      </c>
      <c r="J622" s="90" t="str">
        <f t="shared" si="11"/>
        <v xml:space="preserve"> </v>
      </c>
    </row>
    <row r="623" spans="2:10" ht="20.100000000000001" customHeight="1" x14ac:dyDescent="0.3">
      <c r="B623" s="126">
        <v>8</v>
      </c>
      <c r="C623" s="136" t="str">
        <f>IF('PIN 8'!$G$52&gt;0,+'PIN 8'!$G$5," ")</f>
        <v xml:space="preserve"> </v>
      </c>
      <c r="D623" s="630" t="str">
        <f>IF('PIN 8'!$G$52&gt;0,+'PIN 8'!$G$6," ")</f>
        <v xml:space="preserve"> </v>
      </c>
      <c r="E623" s="631"/>
      <c r="F623" s="632"/>
      <c r="G623" s="136" t="str">
        <f>IF('PIN 8'!$G$52&gt;0,+'PIN 8'!$G$8," ")</f>
        <v xml:space="preserve"> </v>
      </c>
      <c r="H623" s="136" t="str">
        <f>IF('PIN 8'!$G$52&gt;0,+'PIN 8'!$G$7," ")</f>
        <v xml:space="preserve"> </v>
      </c>
      <c r="I623" s="90" t="str">
        <f>IF('PIN 8'!$G$52&gt;0,+ROUND('PIN 8'!$G$56,2)," ")</f>
        <v xml:space="preserve"> </v>
      </c>
      <c r="J623" s="90" t="str">
        <f t="shared" si="11"/>
        <v xml:space="preserve"> </v>
      </c>
    </row>
    <row r="624" spans="2:10" ht="20.100000000000001" customHeight="1" x14ac:dyDescent="0.3">
      <c r="B624" s="126">
        <v>9</v>
      </c>
      <c r="C624" s="136" t="str">
        <f>IF('PIN 9'!$G$52&gt;0,+'PIN 9'!$G$5," ")</f>
        <v xml:space="preserve"> </v>
      </c>
      <c r="D624" s="630" t="str">
        <f>IF('PIN 9'!$G$52&gt;0,+'PIN 9'!$G$6," ")</f>
        <v xml:space="preserve"> </v>
      </c>
      <c r="E624" s="631"/>
      <c r="F624" s="632"/>
      <c r="G624" s="136" t="str">
        <f>IF('PIN 9'!$G$52&gt;0,+'PIN 9'!$G$8," ")</f>
        <v xml:space="preserve"> </v>
      </c>
      <c r="H624" s="136" t="str">
        <f>IF('PIN 9'!$G$52&gt;0,+'PIN 9'!$G$7," ")</f>
        <v xml:space="preserve"> </v>
      </c>
      <c r="I624" s="90" t="str">
        <f>IF('PIN 9'!$G$52&gt;0,+ROUND('PIN 9'!$G$56,2)," ")</f>
        <v xml:space="preserve"> </v>
      </c>
      <c r="J624" s="90" t="str">
        <f t="shared" si="11"/>
        <v xml:space="preserve"> </v>
      </c>
    </row>
    <row r="625" spans="2:10" ht="20.100000000000001" customHeight="1" x14ac:dyDescent="0.3">
      <c r="B625" s="126">
        <v>10</v>
      </c>
      <c r="C625" s="136" t="str">
        <f>IF('PIN 10'!$G$52&gt;0,+'PIN 10'!$G$5," ")</f>
        <v xml:space="preserve"> </v>
      </c>
      <c r="D625" s="630" t="str">
        <f>IF('PIN 10'!$G$52&gt;0,+'PIN 10'!$G$6," ")</f>
        <v xml:space="preserve"> </v>
      </c>
      <c r="E625" s="631"/>
      <c r="F625" s="632"/>
      <c r="G625" s="136" t="str">
        <f>IF('PIN 10'!$G$52&gt;0,+'PIN 10'!$G$8," ")</f>
        <v xml:space="preserve"> </v>
      </c>
      <c r="H625" s="136" t="str">
        <f>IF('PIN 10'!$G$52&gt;0,+'PIN 10'!$G$7," ")</f>
        <v xml:space="preserve"> </v>
      </c>
      <c r="I625" s="90" t="str">
        <f>IF('PIN 10'!$G$52&gt;0,+ROUND('PIN 10'!$G$56,2)," ")</f>
        <v xml:space="preserve"> </v>
      </c>
      <c r="J625" s="90" t="str">
        <f t="shared" si="11"/>
        <v xml:space="preserve"> </v>
      </c>
    </row>
    <row r="626" spans="2:10" ht="20.100000000000001" customHeight="1" x14ac:dyDescent="0.3">
      <c r="B626" s="126">
        <v>11</v>
      </c>
      <c r="C626" s="136" t="str">
        <f>IF('PIN 11'!$G$52&gt;0,+'PIN 11'!$G$5," ")</f>
        <v xml:space="preserve"> </v>
      </c>
      <c r="D626" s="630" t="str">
        <f>IF('PIN 11'!$G$52&gt;0,+'PIN 11'!$G$6," ")</f>
        <v xml:space="preserve"> </v>
      </c>
      <c r="E626" s="631"/>
      <c r="F626" s="632"/>
      <c r="G626" s="136" t="str">
        <f>IF('PIN 11'!$G$52&gt;0,+'PIN 11'!$G$8," ")</f>
        <v xml:space="preserve"> </v>
      </c>
      <c r="H626" s="136" t="str">
        <f>IF('PIN 11'!$G$52&gt;0,+'PIN 11'!$G$7," ")</f>
        <v xml:space="preserve"> </v>
      </c>
      <c r="I626" s="90" t="str">
        <f>IF('PIN 11'!$G$52&gt;0,+ROUND('PIN 11'!$G$56,2)," ")</f>
        <v xml:space="preserve"> </v>
      </c>
      <c r="J626" s="90" t="str">
        <f t="shared" si="11"/>
        <v xml:space="preserve"> </v>
      </c>
    </row>
    <row r="627" spans="2:10" ht="20.100000000000001" customHeight="1" x14ac:dyDescent="0.3">
      <c r="B627" s="126">
        <v>12</v>
      </c>
      <c r="C627" s="136" t="str">
        <f>IF('PIN 12'!$G$52&gt;0,+'PIN 12'!$G$5," ")</f>
        <v xml:space="preserve"> </v>
      </c>
      <c r="D627" s="630" t="str">
        <f>IF('PIN 12'!$G$52&gt;0,+'PIN 12'!$G$6," ")</f>
        <v xml:space="preserve"> </v>
      </c>
      <c r="E627" s="631"/>
      <c r="F627" s="632"/>
      <c r="G627" s="136" t="str">
        <f>IF('PIN 12'!$G$52&gt;0,+'PIN 12'!$G$8," ")</f>
        <v xml:space="preserve"> </v>
      </c>
      <c r="H627" s="136" t="str">
        <f>IF('PIN 12'!$G$52&gt;0,+'PIN 12'!$G$7," ")</f>
        <v xml:space="preserve"> </v>
      </c>
      <c r="I627" s="90" t="str">
        <f>IF('PIN 12'!$G$52&gt;0,+ROUND('PIN 12'!$G$56,2)," ")</f>
        <v xml:space="preserve"> </v>
      </c>
      <c r="J627" s="90" t="str">
        <f t="shared" si="11"/>
        <v xml:space="preserve"> </v>
      </c>
    </row>
    <row r="628" spans="2:10" ht="20.100000000000001" customHeight="1" x14ac:dyDescent="0.3">
      <c r="B628" s="126">
        <v>13</v>
      </c>
      <c r="C628" s="136" t="str">
        <f>IF('PIN 13'!$G$52&gt;0,+'PIN 13'!$G$5," ")</f>
        <v xml:space="preserve"> </v>
      </c>
      <c r="D628" s="630" t="str">
        <f>IF('PIN 13'!$G$52&gt;0,+'PIN 13'!$G$6," ")</f>
        <v xml:space="preserve"> </v>
      </c>
      <c r="E628" s="631"/>
      <c r="F628" s="632"/>
      <c r="G628" s="136" t="str">
        <f>IF('PIN 13'!$G$52&gt;0,+'PIN 13'!$G$8," ")</f>
        <v xml:space="preserve"> </v>
      </c>
      <c r="H628" s="136" t="str">
        <f>IF('PIN 13'!$G$52&gt;0,+'PIN 13'!$G$7," ")</f>
        <v xml:space="preserve"> </v>
      </c>
      <c r="I628" s="90" t="str">
        <f>IF('PIN 13'!$G$52&gt;0,+ROUND('PIN 13'!$G$56,2)," ")</f>
        <v xml:space="preserve"> </v>
      </c>
      <c r="J628" s="90" t="str">
        <f t="shared" si="11"/>
        <v xml:space="preserve"> </v>
      </c>
    </row>
    <row r="629" spans="2:10" ht="20.100000000000001" customHeight="1" x14ac:dyDescent="0.3">
      <c r="B629" s="126">
        <v>14</v>
      </c>
      <c r="C629" s="136" t="str">
        <f>IF('PIN 14'!$G$52&gt;0,+'PIN 14'!$G$5," ")</f>
        <v xml:space="preserve"> </v>
      </c>
      <c r="D629" s="630" t="str">
        <f>IF('PIN 14'!$G$52&gt;0,+'PIN 14'!$G$6," ")</f>
        <v xml:space="preserve"> </v>
      </c>
      <c r="E629" s="631"/>
      <c r="F629" s="632"/>
      <c r="G629" s="136" t="str">
        <f>IF('PIN 14'!$G$52&gt;0,+'PIN 14'!$G$8," ")</f>
        <v xml:space="preserve"> </v>
      </c>
      <c r="H629" s="136" t="str">
        <f>IF('PIN 14'!$G$52&gt;0,+'PIN 14'!$G$7," ")</f>
        <v xml:space="preserve"> </v>
      </c>
      <c r="I629" s="90" t="str">
        <f>IF('PIN 14'!$G$52&gt;0,+ROUND('PIN 14'!$G$56,2)," ")</f>
        <v xml:space="preserve"> </v>
      </c>
      <c r="J629" s="90" t="str">
        <f t="shared" si="11"/>
        <v xml:space="preserve"> </v>
      </c>
    </row>
    <row r="630" spans="2:10" ht="20.100000000000001" customHeight="1" x14ac:dyDescent="0.3">
      <c r="B630" s="126">
        <v>15</v>
      </c>
      <c r="C630" s="136" t="str">
        <f>IF('PIN 15'!$G$52&gt;0,+'PIN 15'!$G$5," ")</f>
        <v xml:space="preserve"> </v>
      </c>
      <c r="D630" s="630" t="str">
        <f>IF('PIN 15'!$G$52&gt;0,+'PIN 15'!$G$6," ")</f>
        <v xml:space="preserve"> </v>
      </c>
      <c r="E630" s="631"/>
      <c r="F630" s="632"/>
      <c r="G630" s="136" t="str">
        <f>IF('PIN 15'!$G$52&gt;0,+'PIN 15'!$G$8," ")</f>
        <v xml:space="preserve"> </v>
      </c>
      <c r="H630" s="136" t="str">
        <f>IF('PIN 15'!$G$52&gt;0,+'PIN 15'!$G$7," ")</f>
        <v xml:space="preserve"> </v>
      </c>
      <c r="I630" s="90" t="str">
        <f>IF('PIN 15'!$G$52&gt;0,+ROUND('PIN 15'!$G$56,2)," ")</f>
        <v xml:space="preserve"> </v>
      </c>
      <c r="J630" s="90" t="str">
        <f t="shared" si="11"/>
        <v xml:space="preserve"> </v>
      </c>
    </row>
    <row r="631" spans="2:10" ht="20.100000000000001" customHeight="1" x14ac:dyDescent="0.3">
      <c r="B631" s="126">
        <v>16</v>
      </c>
      <c r="C631" s="136" t="str">
        <f>IF('PIN 16'!$G$52&gt;0,+'PIN 16'!$G$5," ")</f>
        <v xml:space="preserve"> </v>
      </c>
      <c r="D631" s="630" t="str">
        <f>IF('PIN 16'!$G$52&gt;0,+'PIN 16'!$G$6," ")</f>
        <v xml:space="preserve"> </v>
      </c>
      <c r="E631" s="631"/>
      <c r="F631" s="632"/>
      <c r="G631" s="136" t="str">
        <f>IF('PIN 16'!$G$52&gt;0,+'PIN 16'!$G$8," ")</f>
        <v xml:space="preserve"> </v>
      </c>
      <c r="H631" s="136" t="str">
        <f>IF('PIN 16'!$G$52&gt;0,+'PIN 16'!$G$7," ")</f>
        <v xml:space="preserve"> </v>
      </c>
      <c r="I631" s="90" t="str">
        <f>IF('PIN 16'!$G$52&gt;0,+ROUND('PIN 16'!$G$56,2)," ")</f>
        <v xml:space="preserve"> </v>
      </c>
      <c r="J631" s="90" t="str">
        <f t="shared" si="11"/>
        <v xml:space="preserve"> </v>
      </c>
    </row>
    <row r="632" spans="2:10" ht="20.100000000000001" customHeight="1" x14ac:dyDescent="0.3">
      <c r="B632" s="126">
        <v>17</v>
      </c>
      <c r="C632" s="136" t="str">
        <f>IF('PIN 17'!$G$52&gt;0,+'PIN 17'!$G$5," ")</f>
        <v xml:space="preserve"> </v>
      </c>
      <c r="D632" s="630" t="str">
        <f>IF('PIN 17'!$G$52&gt;0,+'PIN 17'!$G$6," ")</f>
        <v xml:space="preserve"> </v>
      </c>
      <c r="E632" s="631"/>
      <c r="F632" s="632"/>
      <c r="G632" s="136" t="str">
        <f>IF('PIN 17'!$G$52&gt;0,+'PIN 17'!$G$8," ")</f>
        <v xml:space="preserve"> </v>
      </c>
      <c r="H632" s="136" t="str">
        <f>IF('PIN 17'!$G$52&gt;0,+'PIN 17'!$G$7," ")</f>
        <v xml:space="preserve"> </v>
      </c>
      <c r="I632" s="90" t="str">
        <f>IF('PIN 17'!$G$52&gt;0,+ROUND('PIN 17'!$G$56,2)," ")</f>
        <v xml:space="preserve"> </v>
      </c>
      <c r="J632" s="90" t="str">
        <f t="shared" si="11"/>
        <v xml:space="preserve"> </v>
      </c>
    </row>
    <row r="633" spans="2:10" ht="20.100000000000001" customHeight="1" x14ac:dyDescent="0.3">
      <c r="B633" s="126">
        <v>18</v>
      </c>
      <c r="C633" s="136" t="str">
        <f>IF('PIN 18'!$G$52&gt;0,+'PIN 18'!$G$5," ")</f>
        <v xml:space="preserve"> </v>
      </c>
      <c r="D633" s="630" t="str">
        <f>IF('PIN 18'!$G$52&gt;0,+'PIN 18'!$G$6," ")</f>
        <v xml:space="preserve"> </v>
      </c>
      <c r="E633" s="631"/>
      <c r="F633" s="632"/>
      <c r="G633" s="136" t="str">
        <f>IF('PIN 18'!$G$52&gt;0,+'PIN 18'!$G$8," ")</f>
        <v xml:space="preserve"> </v>
      </c>
      <c r="H633" s="136" t="str">
        <f>IF('PIN 18'!$G$52&gt;0,+'PIN 18'!$G$7," ")</f>
        <v xml:space="preserve"> </v>
      </c>
      <c r="I633" s="90" t="str">
        <f>IF('PIN 18'!$G$52&gt;0,+ROUND('PIN 18'!$G$56,2)," ")</f>
        <v xml:space="preserve"> </v>
      </c>
      <c r="J633" s="90" t="str">
        <f t="shared" si="11"/>
        <v xml:space="preserve"> </v>
      </c>
    </row>
    <row r="634" spans="2:10" ht="20.100000000000001" customHeight="1" x14ac:dyDescent="0.3">
      <c r="B634" s="126">
        <v>19</v>
      </c>
      <c r="C634" s="136" t="str">
        <f>IF('PIN 19'!$G$52&gt;0,+'PIN 19'!$G$5," ")</f>
        <v xml:space="preserve"> </v>
      </c>
      <c r="D634" s="630" t="str">
        <f>IF('PIN 19'!$G$52&gt;0,+'PIN 19'!$G$6," ")</f>
        <v xml:space="preserve"> </v>
      </c>
      <c r="E634" s="631"/>
      <c r="F634" s="632"/>
      <c r="G634" s="136" t="str">
        <f>IF('PIN 19'!$G$52&gt;0,+'PIN 19'!$G$8," ")</f>
        <v xml:space="preserve"> </v>
      </c>
      <c r="H634" s="136" t="str">
        <f>IF('PIN 19'!$G$52&gt;0,+'PIN 19'!$G$7," ")</f>
        <v xml:space="preserve"> </v>
      </c>
      <c r="I634" s="90" t="str">
        <f>IF('PIN 19'!$G$52&gt;0,+ROUND('PIN 19'!$G$56,2)," ")</f>
        <v xml:space="preserve"> </v>
      </c>
      <c r="J634" s="90" t="str">
        <f t="shared" si="11"/>
        <v xml:space="preserve"> </v>
      </c>
    </row>
    <row r="635" spans="2:10" ht="20.100000000000001" customHeight="1" x14ac:dyDescent="0.3">
      <c r="B635" s="126">
        <v>20</v>
      </c>
      <c r="C635" s="136" t="str">
        <f>IF('PIN 20'!$G$52&gt;0,+'PIN 20'!$G$5," ")</f>
        <v xml:space="preserve"> </v>
      </c>
      <c r="D635" s="630" t="str">
        <f>IF('PIN 20'!$G$52&gt;0,+'PIN 20'!$G$6," ")</f>
        <v xml:space="preserve"> </v>
      </c>
      <c r="E635" s="631"/>
      <c r="F635" s="632"/>
      <c r="G635" s="136" t="str">
        <f>IF('PIN 20'!$G$52&gt;0,+'PIN 20'!$G$8," ")</f>
        <v xml:space="preserve"> </v>
      </c>
      <c r="H635" s="136" t="str">
        <f>IF('PIN 20'!$G$52&gt;0,+'PIN 20'!$G$7," ")</f>
        <v xml:space="preserve"> </v>
      </c>
      <c r="I635" s="90" t="str">
        <f>IF('PIN 20'!$G$52&gt;0,+ROUND('PIN 20'!$G$56,2)," ")</f>
        <v xml:space="preserve"> </v>
      </c>
      <c r="J635" s="90" t="str">
        <f t="shared" si="11"/>
        <v xml:space="preserve"> </v>
      </c>
    </row>
    <row r="636" spans="2:10" ht="20.100000000000001" customHeight="1" x14ac:dyDescent="0.3">
      <c r="H636" s="138"/>
      <c r="I636" s="146" t="s">
        <v>18</v>
      </c>
      <c r="J636" s="98">
        <f>SUM(J616:J635)</f>
        <v>0</v>
      </c>
    </row>
    <row r="637" spans="2:10" ht="20.100000000000001" customHeight="1" x14ac:dyDescent="0.3">
      <c r="C637" s="125" t="s">
        <v>65</v>
      </c>
      <c r="D637" s="646"/>
      <c r="E637" s="647"/>
      <c r="F637" s="647"/>
      <c r="G637" s="647"/>
      <c r="H637" s="647"/>
      <c r="I637" s="647"/>
      <c r="J637" s="647"/>
    </row>
    <row r="638" spans="2:10" ht="20.100000000000001" customHeight="1" x14ac:dyDescent="0.3">
      <c r="C638" s="643" t="str">
        <f>$C$45</f>
        <v xml:space="preserve"> ENTER NOTES HERE</v>
      </c>
      <c r="D638" s="644"/>
      <c r="E638" s="644"/>
      <c r="F638" s="644"/>
      <c r="G638" s="644"/>
      <c r="H638" s="644"/>
      <c r="I638" s="644"/>
      <c r="J638" s="644"/>
    </row>
    <row r="639" spans="2:10" ht="20.100000000000001" customHeight="1" x14ac:dyDescent="0.3">
      <c r="C639" s="645"/>
      <c r="D639" s="645"/>
      <c r="E639" s="645"/>
      <c r="F639" s="645"/>
      <c r="G639" s="645"/>
      <c r="H639" s="645"/>
      <c r="I639" s="645"/>
      <c r="J639" s="645"/>
    </row>
    <row r="640" spans="2:10" ht="20.100000000000001" customHeight="1" x14ac:dyDescent="0.3">
      <c r="C640" s="645"/>
      <c r="D640" s="645"/>
      <c r="E640" s="645"/>
      <c r="F640" s="645"/>
      <c r="G640" s="645"/>
      <c r="H640" s="645"/>
      <c r="I640" s="645"/>
      <c r="J640" s="645"/>
    </row>
    <row r="641" spans="1:22" ht="20.100000000000001" customHeight="1" x14ac:dyDescent="0.3">
      <c r="C641" s="645"/>
      <c r="D641" s="645"/>
      <c r="E641" s="645"/>
      <c r="F641" s="645"/>
      <c r="G641" s="645"/>
      <c r="H641" s="645"/>
      <c r="I641" s="645"/>
      <c r="J641" s="645"/>
    </row>
    <row r="642" spans="1:22" ht="20.100000000000001" customHeight="1" x14ac:dyDescent="0.3">
      <c r="C642" s="645"/>
      <c r="D642" s="645"/>
      <c r="E642" s="645"/>
      <c r="F642" s="645"/>
      <c r="G642" s="645"/>
      <c r="H642" s="645"/>
      <c r="I642" s="645"/>
      <c r="J642" s="645"/>
    </row>
    <row r="643" spans="1:22" ht="20.100000000000001" customHeight="1" x14ac:dyDescent="0.3">
      <c r="C643" s="645"/>
      <c r="D643" s="645"/>
      <c r="E643" s="645"/>
      <c r="F643" s="645"/>
      <c r="G643" s="645"/>
      <c r="H643" s="645"/>
      <c r="I643" s="645"/>
      <c r="J643" s="645"/>
    </row>
    <row r="646" spans="1:22" ht="20.100000000000001" customHeight="1" x14ac:dyDescent="0.3">
      <c r="C646" s="141"/>
      <c r="D646" s="142"/>
      <c r="E646" s="141"/>
      <c r="F646" s="143"/>
      <c r="H646" s="141"/>
      <c r="I646" s="147"/>
      <c r="J646" s="58"/>
    </row>
    <row r="647" spans="1:22" ht="20.100000000000001" customHeight="1" x14ac:dyDescent="0.3">
      <c r="C647" s="635" t="s">
        <v>224</v>
      </c>
      <c r="D647" s="636"/>
      <c r="E647" s="636"/>
      <c r="H647" s="634" t="s">
        <v>223</v>
      </c>
      <c r="I647" s="634"/>
      <c r="J647" s="634"/>
    </row>
    <row r="648" spans="1:22" ht="20.100000000000001" customHeight="1" x14ac:dyDescent="0.3">
      <c r="B648" s="194"/>
      <c r="C648" s="195">
        <f ca="1">NOW()</f>
        <v>43600.393459837964</v>
      </c>
      <c r="D648" s="196">
        <f ca="1">NOW()</f>
        <v>43600.393459837964</v>
      </c>
      <c r="E648" s="627"/>
      <c r="F648" s="627"/>
      <c r="G648" s="627"/>
      <c r="H648" s="627"/>
      <c r="I648" s="627"/>
      <c r="J648" s="627"/>
      <c r="K648" s="43"/>
      <c r="L648" s="44"/>
      <c r="M648" s="628" t="s">
        <v>276</v>
      </c>
      <c r="N648" s="629"/>
      <c r="O648" s="629"/>
      <c r="P648" s="629"/>
      <c r="Q648" s="629"/>
      <c r="R648" s="629"/>
      <c r="S648" s="629"/>
      <c r="T648" s="629"/>
      <c r="U648" s="629"/>
      <c r="V648" s="629"/>
    </row>
    <row r="649" spans="1:22" ht="20.100000000000001" customHeight="1" x14ac:dyDescent="0.3">
      <c r="A649" s="154">
        <v>13</v>
      </c>
      <c r="B649" s="198"/>
      <c r="C649" s="138"/>
      <c r="D649" s="197"/>
      <c r="E649" s="627"/>
      <c r="F649" s="627"/>
      <c r="G649" s="627"/>
      <c r="H649" s="627"/>
      <c r="I649" s="627"/>
      <c r="J649" s="627"/>
      <c r="K649" s="43"/>
      <c r="L649" s="45"/>
      <c r="M649" s="629"/>
      <c r="N649" s="629"/>
      <c r="O649" s="629"/>
      <c r="P649" s="629"/>
      <c r="Q649" s="629"/>
      <c r="R649" s="629"/>
      <c r="S649" s="629"/>
      <c r="T649" s="629"/>
      <c r="U649" s="629"/>
      <c r="V649" s="629"/>
    </row>
    <row r="650" spans="1:22" ht="18.75" x14ac:dyDescent="0.3">
      <c r="B650" s="198"/>
      <c r="C650" s="138"/>
      <c r="D650" s="197"/>
      <c r="E650" s="627"/>
      <c r="F650" s="627"/>
      <c r="G650" s="627"/>
      <c r="H650" s="627"/>
      <c r="I650" s="627"/>
      <c r="J650" s="627"/>
      <c r="K650" s="43"/>
      <c r="L650" s="44"/>
      <c r="M650" s="629"/>
      <c r="N650" s="629"/>
      <c r="O650" s="629"/>
      <c r="P650" s="629"/>
      <c r="Q650" s="629"/>
      <c r="R650" s="629"/>
      <c r="S650" s="629"/>
      <c r="T650" s="629"/>
      <c r="U650" s="629"/>
      <c r="V650" s="629"/>
    </row>
    <row r="651" spans="1:22" ht="18.75" x14ac:dyDescent="0.3">
      <c r="B651" s="633" t="s">
        <v>86</v>
      </c>
      <c r="C651" s="633"/>
      <c r="D651" s="633"/>
      <c r="E651" s="633"/>
      <c r="F651" s="633"/>
      <c r="G651" s="633"/>
      <c r="H651" s="633"/>
      <c r="I651" s="633"/>
      <c r="J651" s="633"/>
    </row>
    <row r="652" spans="1:22" ht="20.100000000000001" customHeight="1" x14ac:dyDescent="0.3">
      <c r="B652" s="633"/>
      <c r="C652" s="633"/>
      <c r="D652" s="633"/>
      <c r="E652" s="633"/>
      <c r="F652" s="633"/>
      <c r="G652" s="633"/>
      <c r="H652" s="633"/>
      <c r="I652" s="633"/>
      <c r="J652" s="633"/>
      <c r="L652" s="23"/>
    </row>
    <row r="653" spans="1:22" ht="20.100000000000001" customHeight="1" x14ac:dyDescent="0.35">
      <c r="B653" s="640" t="str">
        <f>'CONTACT INFO'!$C$7</f>
        <v>COMPANY NAME</v>
      </c>
      <c r="C653" s="626"/>
      <c r="D653" s="626"/>
      <c r="E653" s="626"/>
      <c r="F653" s="626"/>
      <c r="G653" s="626"/>
      <c r="H653" s="626"/>
      <c r="I653" s="626"/>
      <c r="J653" s="626"/>
      <c r="L653" s="23"/>
    </row>
    <row r="654" spans="1:22" ht="20.100000000000001" customHeight="1" x14ac:dyDescent="0.3">
      <c r="B654" s="625" t="str">
        <f>'CONTACT INFO'!$C$8</f>
        <v>ADDRESS</v>
      </c>
      <c r="C654" s="626"/>
      <c r="D654" s="626"/>
      <c r="E654" s="626"/>
      <c r="F654" s="626"/>
      <c r="G654" s="626"/>
      <c r="H654" s="626"/>
      <c r="I654" s="626"/>
      <c r="J654" s="626"/>
      <c r="L654" s="23"/>
    </row>
    <row r="655" spans="1:22" ht="20.100000000000001" customHeight="1" x14ac:dyDescent="0.3">
      <c r="B655" s="625" t="str">
        <f>'CONTACT INFO'!$C$9</f>
        <v>CITY, STATE, ZIP</v>
      </c>
      <c r="C655" s="626"/>
      <c r="D655" s="626"/>
      <c r="E655" s="626"/>
      <c r="F655" s="626"/>
      <c r="G655" s="626"/>
      <c r="H655" s="626"/>
      <c r="I655" s="626"/>
      <c r="J655" s="626"/>
      <c r="L655" s="23"/>
    </row>
    <row r="656" spans="1:22" ht="20.100000000000001" customHeight="1" x14ac:dyDescent="0.3">
      <c r="B656" s="625" t="str">
        <f>"ATTN: "&amp;'CONTACT INFO'!$C$5</f>
        <v>ATTN: CONTACT NAME</v>
      </c>
      <c r="C656" s="648"/>
      <c r="D656" s="648"/>
      <c r="E656" s="648"/>
      <c r="F656" s="648"/>
      <c r="G656" s="648"/>
      <c r="H656" s="648"/>
      <c r="I656" s="648"/>
      <c r="J656" s="648"/>
      <c r="L656" s="23"/>
    </row>
    <row r="657" spans="2:18" ht="20.100000000000001" customHeight="1" x14ac:dyDescent="0.3">
      <c r="B657" s="637" t="str">
        <f>'CONTACT INFO'!$B$10</f>
        <v>PHONE NUMBER:</v>
      </c>
      <c r="C657" s="637"/>
      <c r="D657" s="637"/>
      <c r="E657" s="637"/>
      <c r="F657" s="637"/>
      <c r="G657" s="638">
        <f>'CONTACT INFO'!$C$10</f>
        <v>1111111111</v>
      </c>
      <c r="H657" s="638"/>
      <c r="I657" s="638"/>
      <c r="J657" s="638"/>
      <c r="L657" s="23"/>
    </row>
    <row r="658" spans="2:18" ht="20.100000000000001" customHeight="1" x14ac:dyDescent="0.3">
      <c r="B658" s="304"/>
      <c r="C658" s="305"/>
      <c r="D658" s="305"/>
      <c r="E658" s="305"/>
      <c r="F658" s="308" t="str">
        <f>'CONTACT INFO'!$B$11</f>
        <v>FAX NUMBER:</v>
      </c>
      <c r="G658" s="639">
        <f>'CONTACT INFO'!$C$11</f>
        <v>1111111111</v>
      </c>
      <c r="H658" s="639"/>
      <c r="I658" s="639"/>
      <c r="J658" s="639"/>
      <c r="L658" s="23"/>
    </row>
    <row r="659" spans="2:18" ht="20.100000000000001" customHeight="1" x14ac:dyDescent="0.3">
      <c r="B659" s="625" t="str">
        <f>'CONTACT INFO'!$C$12</f>
        <v>E-MAIL ADDRESS</v>
      </c>
      <c r="C659" s="626"/>
      <c r="D659" s="626"/>
      <c r="E659" s="626"/>
      <c r="F659" s="626"/>
      <c r="G659" s="626"/>
      <c r="H659" s="626"/>
      <c r="I659" s="626"/>
      <c r="J659" s="626"/>
      <c r="L659" s="23"/>
    </row>
    <row r="660" spans="2:18" ht="20.100000000000001" customHeight="1" x14ac:dyDescent="0.3">
      <c r="B660" s="155"/>
      <c r="E660" s="127"/>
      <c r="F660" s="128"/>
      <c r="G660" s="22"/>
      <c r="K660" s="144"/>
      <c r="Q660" s="36"/>
      <c r="R660" s="35"/>
    </row>
    <row r="661" spans="2:18" ht="20.100000000000001" customHeight="1" x14ac:dyDescent="0.3">
      <c r="E661" s="127"/>
      <c r="F661" s="128"/>
      <c r="G661" s="22"/>
    </row>
    <row r="662" spans="2:18" ht="20.100000000000001" customHeight="1" x14ac:dyDescent="0.35">
      <c r="B662" s="129"/>
      <c r="C662" s="123" t="s">
        <v>1</v>
      </c>
      <c r="D662" s="641">
        <f>'PRIME CONTRACTORS'!D16</f>
        <v>0</v>
      </c>
      <c r="E662" s="642"/>
      <c r="F662" s="642"/>
      <c r="G662" s="642"/>
    </row>
    <row r="663" spans="2:18" ht="20.100000000000001" customHeight="1" x14ac:dyDescent="0.3">
      <c r="C663" s="123" t="s">
        <v>2</v>
      </c>
      <c r="D663" s="653">
        <f>'PRIME CONTRACTORS'!H16</f>
        <v>0</v>
      </c>
      <c r="E663" s="654"/>
      <c r="F663" s="654"/>
      <c r="G663" s="654"/>
    </row>
    <row r="664" spans="2:18" ht="20.100000000000001" customHeight="1" x14ac:dyDescent="0.3">
      <c r="C664" s="123" t="s">
        <v>3</v>
      </c>
      <c r="D664" s="649">
        <f>'PRIME CONTRACTORS'!J16</f>
        <v>0</v>
      </c>
      <c r="E664" s="650"/>
      <c r="F664" s="130" t="s">
        <v>4</v>
      </c>
      <c r="G664" s="311">
        <f>'PRIME CONTRACTORS'!K16</f>
        <v>0</v>
      </c>
    </row>
    <row r="665" spans="2:18" ht="20.100000000000001" customHeight="1" x14ac:dyDescent="0.3">
      <c r="C665" s="123" t="s">
        <v>225</v>
      </c>
      <c r="D665" s="651" t="str">
        <f>'PIN 1'!$D$6</f>
        <v>LETTING DATE</v>
      </c>
      <c r="E665" s="652"/>
      <c r="F665" s="652"/>
      <c r="G665" s="132"/>
    </row>
    <row r="666" spans="2:18" ht="20.100000000000001" customHeight="1" x14ac:dyDescent="0.3">
      <c r="C666" s="123" t="s">
        <v>226</v>
      </c>
      <c r="D666" s="131" t="str">
        <f>'PIN 1'!$D$7</f>
        <v>ITEM NUMBER</v>
      </c>
      <c r="E666" s="126" t="s">
        <v>228</v>
      </c>
      <c r="F666" s="131" t="str">
        <f>'PIN 1'!$D$8</f>
        <v>COUNTY</v>
      </c>
      <c r="G666" s="133" t="s">
        <v>227</v>
      </c>
      <c r="H666" s="131" t="str">
        <f>'PIN 1'!$G$6</f>
        <v>CONTRACT NUMBER</v>
      </c>
    </row>
    <row r="668" spans="2:18" ht="20.100000000000001" customHeight="1" x14ac:dyDescent="0.3">
      <c r="C668" s="125" t="s">
        <v>9</v>
      </c>
      <c r="D668" s="134"/>
      <c r="E668" s="125"/>
      <c r="F668" s="125"/>
      <c r="G668" s="135"/>
      <c r="H668" s="135"/>
      <c r="I668" s="97" t="s">
        <v>10</v>
      </c>
      <c r="J668" s="97" t="s">
        <v>11</v>
      </c>
    </row>
    <row r="669" spans="2:18" ht="20.100000000000001" customHeight="1" x14ac:dyDescent="0.3">
      <c r="C669" s="125" t="s">
        <v>12</v>
      </c>
      <c r="D669" s="134" t="s">
        <v>13</v>
      </c>
      <c r="E669" s="125"/>
      <c r="F669" s="125"/>
      <c r="G669" s="135" t="s">
        <v>14</v>
      </c>
      <c r="H669" s="135" t="s">
        <v>90</v>
      </c>
      <c r="I669" s="97" t="s">
        <v>16</v>
      </c>
      <c r="J669" s="97" t="s">
        <v>17</v>
      </c>
    </row>
    <row r="670" spans="2:18" ht="20.100000000000001" customHeight="1" x14ac:dyDescent="0.3">
      <c r="B670" s="126">
        <v>1</v>
      </c>
      <c r="C670" s="136" t="str">
        <f>IF('PIN 1'!$G$54&gt;0,+'PIN 1'!$G$7," ")</f>
        <v xml:space="preserve"> </v>
      </c>
      <c r="D670" s="630" t="str">
        <f>IF('PIN 1'!$G$54&gt;0,+'PIN 1'!$G$8," ")</f>
        <v xml:space="preserve"> </v>
      </c>
      <c r="E670" s="631"/>
      <c r="F670" s="632"/>
      <c r="G670" s="136" t="str">
        <f>IF('PIN 1'!$G$54&gt;0,+'PIN 1'!$G$10," ")</f>
        <v xml:space="preserve"> </v>
      </c>
      <c r="H670" s="136" t="str">
        <f>IF('PIN 1'!$G$54&gt;0,+'PIN 1'!$G$9," ")</f>
        <v xml:space="preserve"> </v>
      </c>
      <c r="I670" s="90" t="str">
        <f>IF('PIN 1'!$G$54&gt;0,+ROUND('PIN 1'!$G$58,2)," ")</f>
        <v xml:space="preserve"> </v>
      </c>
      <c r="J670" s="90" t="str">
        <f t="shared" ref="J670:J689" si="12">IF(I670&gt;0,+H670*I670," ")</f>
        <v xml:space="preserve"> </v>
      </c>
    </row>
    <row r="671" spans="2:18" ht="20.100000000000001" customHeight="1" x14ac:dyDescent="0.3">
      <c r="B671" s="126">
        <v>2</v>
      </c>
      <c r="C671" s="136" t="str">
        <f>IF('PIN 2'!$G$52&gt;0,+'PIN 2'!$G$5," ")</f>
        <v xml:space="preserve"> </v>
      </c>
      <c r="D671" s="630" t="str">
        <f>IF('PIN 2'!$G$52&gt;0,+'PIN 2'!$G$6," ")</f>
        <v xml:space="preserve"> </v>
      </c>
      <c r="E671" s="631"/>
      <c r="F671" s="632"/>
      <c r="G671" s="136" t="str">
        <f>IF('PIN 2'!$G$52&gt;0,+'PIN 2'!$G$8," ")</f>
        <v xml:space="preserve"> </v>
      </c>
      <c r="H671" s="136" t="str">
        <f>IF('PIN 2'!$G$52&gt;0,+'PIN 2'!$G$7," ")</f>
        <v xml:space="preserve"> </v>
      </c>
      <c r="I671" s="90" t="str">
        <f>IF('PIN 2'!$G$52&gt;0,+ROUND('PIN 2'!$G$56,2)," ")</f>
        <v xml:space="preserve"> </v>
      </c>
      <c r="J671" s="90" t="str">
        <f t="shared" si="12"/>
        <v xml:space="preserve"> </v>
      </c>
    </row>
    <row r="672" spans="2:18" ht="20.100000000000001" customHeight="1" x14ac:dyDescent="0.3">
      <c r="B672" s="126">
        <v>3</v>
      </c>
      <c r="C672" s="136" t="str">
        <f>IF('PIN 3'!$G$52&gt;0,+'PIN 3'!$G$5," ")</f>
        <v xml:space="preserve"> </v>
      </c>
      <c r="D672" s="630" t="str">
        <f>IF('PIN 3'!$G$52&gt;0,+'PIN 3'!$G$6," ")</f>
        <v xml:space="preserve"> </v>
      </c>
      <c r="E672" s="631"/>
      <c r="F672" s="632"/>
      <c r="G672" s="136" t="str">
        <f>IF('PIN 3'!$G$52&gt;0,+'PIN 3'!$G$8," ")</f>
        <v xml:space="preserve"> </v>
      </c>
      <c r="H672" s="136" t="str">
        <f>IF('PIN 3'!$G$52&gt;0,+'PIN 3'!$G$7," ")</f>
        <v xml:space="preserve"> </v>
      </c>
      <c r="I672" s="90" t="str">
        <f>IF('PIN 3'!$G$52&gt;0,+ROUND('PIN 3'!$G$56,2)," ")</f>
        <v xml:space="preserve"> </v>
      </c>
      <c r="J672" s="90" t="str">
        <f t="shared" si="12"/>
        <v xml:space="preserve"> </v>
      </c>
    </row>
    <row r="673" spans="2:10" ht="20.100000000000001" customHeight="1" x14ac:dyDescent="0.3">
      <c r="B673" s="126">
        <v>4</v>
      </c>
      <c r="C673" s="136" t="str">
        <f>IF('PIN 4'!$G$52&gt;0,+'PIN 4'!$G$5," ")</f>
        <v xml:space="preserve"> </v>
      </c>
      <c r="D673" s="630" t="str">
        <f>IF('PIN 4'!$G$52&gt;0,+'PIN 4'!$G$6," ")</f>
        <v xml:space="preserve"> </v>
      </c>
      <c r="E673" s="631"/>
      <c r="F673" s="632"/>
      <c r="G673" s="136" t="str">
        <f>IF('PIN 4'!$G$52&gt;0,+'PIN 4'!$G$8," ")</f>
        <v xml:space="preserve"> </v>
      </c>
      <c r="H673" s="136" t="str">
        <f>IF('PIN 4'!$G$52&gt;0,+'PIN 4'!$G$7," ")</f>
        <v xml:space="preserve"> </v>
      </c>
      <c r="I673" s="90" t="str">
        <f>IF('PIN 4'!$G$52&gt;0,+ROUND('PIN 4'!$G$56,2)," ")</f>
        <v xml:space="preserve"> </v>
      </c>
      <c r="J673" s="90" t="str">
        <f t="shared" si="12"/>
        <v xml:space="preserve"> </v>
      </c>
    </row>
    <row r="674" spans="2:10" ht="20.100000000000001" customHeight="1" x14ac:dyDescent="0.3">
      <c r="B674" s="126">
        <v>5</v>
      </c>
      <c r="C674" s="136" t="str">
        <f>IF('PIN 5'!$G$52&gt;0,+'PIN 5'!$G$5," ")</f>
        <v xml:space="preserve"> </v>
      </c>
      <c r="D674" s="630" t="str">
        <f>IF('PIN 5'!$G$52&gt;0,+'PIN 5'!$G$6," ")</f>
        <v xml:space="preserve"> </v>
      </c>
      <c r="E674" s="631"/>
      <c r="F674" s="632"/>
      <c r="G674" s="136" t="str">
        <f>IF('PIN 5'!$G$52&gt;0,+'PIN 5'!$G$8," ")</f>
        <v xml:space="preserve"> </v>
      </c>
      <c r="H674" s="136" t="str">
        <f>IF('PIN 5'!$G$52&gt;0,+'PIN 5'!$G$7," ")</f>
        <v xml:space="preserve"> </v>
      </c>
      <c r="I674" s="90" t="str">
        <f>IF('PIN 5'!$G$52&gt;0,+ROUND('PIN 5'!$G$56,2)," ")</f>
        <v xml:space="preserve"> </v>
      </c>
      <c r="J674" s="90" t="str">
        <f t="shared" si="12"/>
        <v xml:space="preserve"> </v>
      </c>
    </row>
    <row r="675" spans="2:10" ht="20.100000000000001" customHeight="1" x14ac:dyDescent="0.3">
      <c r="B675" s="126">
        <v>6</v>
      </c>
      <c r="C675" s="136" t="str">
        <f>IF('PIN 6'!$G$52&gt;0,+'PIN 6'!$G$5," ")</f>
        <v xml:space="preserve"> </v>
      </c>
      <c r="D675" s="630" t="str">
        <f>IF('PIN 6'!$G$52&gt;0,+'PIN 6'!$G$6," ")</f>
        <v xml:space="preserve"> </v>
      </c>
      <c r="E675" s="631"/>
      <c r="F675" s="632"/>
      <c r="G675" s="136" t="str">
        <f>IF('PIN 6'!$G$52&gt;0,+'PIN 6'!$G$8," ")</f>
        <v xml:space="preserve"> </v>
      </c>
      <c r="H675" s="136" t="str">
        <f>IF('PIN 6'!$G$52&gt;0,+'PIN 6'!$G$7," ")</f>
        <v xml:space="preserve"> </v>
      </c>
      <c r="I675" s="90" t="str">
        <f>IF('PIN 6'!$G$52&gt;0,+ROUND('PIN 6'!$G$56,2)," ")</f>
        <v xml:space="preserve"> </v>
      </c>
      <c r="J675" s="90" t="str">
        <f t="shared" si="12"/>
        <v xml:space="preserve"> </v>
      </c>
    </row>
    <row r="676" spans="2:10" ht="20.100000000000001" customHeight="1" x14ac:dyDescent="0.3">
      <c r="B676" s="126">
        <v>7</v>
      </c>
      <c r="C676" s="136" t="str">
        <f>IF('PIN 7'!$G$52&gt;0,+'PIN 7'!$G$5," ")</f>
        <v xml:space="preserve"> </v>
      </c>
      <c r="D676" s="630" t="str">
        <f>IF('PIN 7'!$G$52&gt;0,+'PIN 7'!$G$6," ")</f>
        <v xml:space="preserve"> </v>
      </c>
      <c r="E676" s="631"/>
      <c r="F676" s="632"/>
      <c r="G676" s="136" t="str">
        <f>IF('PIN 7'!$G$52&gt;0,+'PIN 7'!$G$8," ")</f>
        <v xml:space="preserve"> </v>
      </c>
      <c r="H676" s="136" t="str">
        <f>IF('PIN 7'!$G$52&gt;0,+'PIN 7'!$G$7," ")</f>
        <v xml:space="preserve"> </v>
      </c>
      <c r="I676" s="90" t="str">
        <f>IF('PIN 7'!$G$52&gt;0,+ROUND('PIN 7'!$G$56,2)," ")</f>
        <v xml:space="preserve"> </v>
      </c>
      <c r="J676" s="90" t="str">
        <f t="shared" si="12"/>
        <v xml:space="preserve"> </v>
      </c>
    </row>
    <row r="677" spans="2:10" ht="20.100000000000001" customHeight="1" x14ac:dyDescent="0.3">
      <c r="B677" s="126">
        <v>8</v>
      </c>
      <c r="C677" s="136" t="str">
        <f>IF('PIN 8'!$G$52&gt;0,+'PIN 8'!$G$5," ")</f>
        <v xml:space="preserve"> </v>
      </c>
      <c r="D677" s="630" t="str">
        <f>IF('PIN 8'!$G$52&gt;0,+'PIN 8'!$G$6," ")</f>
        <v xml:space="preserve"> </v>
      </c>
      <c r="E677" s="631"/>
      <c r="F677" s="632"/>
      <c r="G677" s="136" t="str">
        <f>IF('PIN 8'!$G$52&gt;0,+'PIN 8'!$G$8," ")</f>
        <v xml:space="preserve"> </v>
      </c>
      <c r="H677" s="136" t="str">
        <f>IF('PIN 8'!$G$52&gt;0,+'PIN 8'!$G$7," ")</f>
        <v xml:space="preserve"> </v>
      </c>
      <c r="I677" s="90" t="str">
        <f>IF('PIN 8'!$G$52&gt;0,+ROUND('PIN 8'!$G$56,2)," ")</f>
        <v xml:space="preserve"> </v>
      </c>
      <c r="J677" s="90" t="str">
        <f t="shared" si="12"/>
        <v xml:space="preserve"> </v>
      </c>
    </row>
    <row r="678" spans="2:10" ht="20.100000000000001" customHeight="1" x14ac:dyDescent="0.3">
      <c r="B678" s="126">
        <v>9</v>
      </c>
      <c r="C678" s="136" t="str">
        <f>IF('PIN 9'!$G$52&gt;0,+'PIN 9'!$G$5," ")</f>
        <v xml:space="preserve"> </v>
      </c>
      <c r="D678" s="630" t="str">
        <f>IF('PIN 9'!$G$52&gt;0,+'PIN 9'!$G$6," ")</f>
        <v xml:space="preserve"> </v>
      </c>
      <c r="E678" s="631"/>
      <c r="F678" s="632"/>
      <c r="G678" s="136" t="str">
        <f>IF('PIN 9'!$G$52&gt;0,+'PIN 9'!$G$8," ")</f>
        <v xml:space="preserve"> </v>
      </c>
      <c r="H678" s="136" t="str">
        <f>IF('PIN 9'!$G$52&gt;0,+'PIN 9'!$G$7," ")</f>
        <v xml:space="preserve"> </v>
      </c>
      <c r="I678" s="90" t="str">
        <f>IF('PIN 9'!$G$52&gt;0,+ROUND('PIN 9'!$G$56,2)," ")</f>
        <v xml:space="preserve"> </v>
      </c>
      <c r="J678" s="90" t="str">
        <f t="shared" si="12"/>
        <v xml:space="preserve"> </v>
      </c>
    </row>
    <row r="679" spans="2:10" ht="20.100000000000001" customHeight="1" x14ac:dyDescent="0.3">
      <c r="B679" s="126">
        <v>10</v>
      </c>
      <c r="C679" s="136" t="str">
        <f>IF('PIN 10'!$G$52&gt;0,+'PIN 10'!$G$5," ")</f>
        <v xml:space="preserve"> </v>
      </c>
      <c r="D679" s="630" t="str">
        <f>IF('PIN 10'!$G$52&gt;0,+'PIN 10'!$G$6," ")</f>
        <v xml:space="preserve"> </v>
      </c>
      <c r="E679" s="631"/>
      <c r="F679" s="632"/>
      <c r="G679" s="136" t="str">
        <f>IF('PIN 10'!$G$52&gt;0,+'PIN 10'!$G$8," ")</f>
        <v xml:space="preserve"> </v>
      </c>
      <c r="H679" s="136" t="str">
        <f>IF('PIN 10'!$G$52&gt;0,+'PIN 10'!$G$7," ")</f>
        <v xml:space="preserve"> </v>
      </c>
      <c r="I679" s="90" t="str">
        <f>IF('PIN 10'!$G$52&gt;0,+ROUND('PIN 10'!$G$56,2)," ")</f>
        <v xml:space="preserve"> </v>
      </c>
      <c r="J679" s="90" t="str">
        <f t="shared" si="12"/>
        <v xml:space="preserve"> </v>
      </c>
    </row>
    <row r="680" spans="2:10" ht="20.100000000000001" customHeight="1" x14ac:dyDescent="0.3">
      <c r="B680" s="126">
        <v>11</v>
      </c>
      <c r="C680" s="136" t="str">
        <f>IF('PIN 11'!$G$52&gt;0,+'PIN 11'!$G$5," ")</f>
        <v xml:space="preserve"> </v>
      </c>
      <c r="D680" s="630" t="str">
        <f>IF('PIN 11'!$G$52&gt;0,+'PIN 11'!$G$6," ")</f>
        <v xml:space="preserve"> </v>
      </c>
      <c r="E680" s="631"/>
      <c r="F680" s="632"/>
      <c r="G680" s="136" t="str">
        <f>IF('PIN 11'!$G$52&gt;0,+'PIN 11'!$G$8," ")</f>
        <v xml:space="preserve"> </v>
      </c>
      <c r="H680" s="136" t="str">
        <f>IF('PIN 11'!$G$52&gt;0,+'PIN 11'!$G$7," ")</f>
        <v xml:space="preserve"> </v>
      </c>
      <c r="I680" s="90" t="str">
        <f>IF('PIN 11'!$G$52&gt;0,+ROUND('PIN 11'!$G$56,2)," ")</f>
        <v xml:space="preserve"> </v>
      </c>
      <c r="J680" s="90" t="str">
        <f t="shared" si="12"/>
        <v xml:space="preserve"> </v>
      </c>
    </row>
    <row r="681" spans="2:10" ht="20.100000000000001" customHeight="1" x14ac:dyDescent="0.3">
      <c r="B681" s="126">
        <v>12</v>
      </c>
      <c r="C681" s="136" t="str">
        <f>IF('PIN 12'!$G$52&gt;0,+'PIN 12'!$G$5," ")</f>
        <v xml:space="preserve"> </v>
      </c>
      <c r="D681" s="630" t="str">
        <f>IF('PIN 12'!$G$52&gt;0,+'PIN 12'!$G$6," ")</f>
        <v xml:space="preserve"> </v>
      </c>
      <c r="E681" s="631"/>
      <c r="F681" s="632"/>
      <c r="G681" s="136" t="str">
        <f>IF('PIN 12'!$G$52&gt;0,+'PIN 12'!$G$8," ")</f>
        <v xml:space="preserve"> </v>
      </c>
      <c r="H681" s="136" t="str">
        <f>IF('PIN 12'!$G$52&gt;0,+'PIN 12'!$G$7," ")</f>
        <v xml:space="preserve"> </v>
      </c>
      <c r="I681" s="90" t="str">
        <f>IF('PIN 12'!$G$52&gt;0,+ROUND('PIN 12'!$G$56,2)," ")</f>
        <v xml:space="preserve"> </v>
      </c>
      <c r="J681" s="90" t="str">
        <f t="shared" si="12"/>
        <v xml:space="preserve"> </v>
      </c>
    </row>
    <row r="682" spans="2:10" ht="20.100000000000001" customHeight="1" x14ac:dyDescent="0.3">
      <c r="B682" s="126">
        <v>13</v>
      </c>
      <c r="C682" s="136" t="str">
        <f>IF('PIN 13'!$G$52&gt;0,+'PIN 13'!$G$5," ")</f>
        <v xml:space="preserve"> </v>
      </c>
      <c r="D682" s="630" t="str">
        <f>IF('PIN 13'!$G$52&gt;0,+'PIN 13'!$G$6," ")</f>
        <v xml:space="preserve"> </v>
      </c>
      <c r="E682" s="631"/>
      <c r="F682" s="632"/>
      <c r="G682" s="136" t="str">
        <f>IF('PIN 13'!$G$52&gt;0,+'PIN 13'!$G$8," ")</f>
        <v xml:space="preserve"> </v>
      </c>
      <c r="H682" s="136" t="str">
        <f>IF('PIN 13'!$G$52&gt;0,+'PIN 13'!$G$7," ")</f>
        <v xml:space="preserve"> </v>
      </c>
      <c r="I682" s="90" t="str">
        <f>IF('PIN 13'!$G$52&gt;0,+ROUND('PIN 13'!$G$56,2)," ")</f>
        <v xml:space="preserve"> </v>
      </c>
      <c r="J682" s="90" t="str">
        <f t="shared" si="12"/>
        <v xml:space="preserve"> </v>
      </c>
    </row>
    <row r="683" spans="2:10" ht="20.100000000000001" customHeight="1" x14ac:dyDescent="0.3">
      <c r="B683" s="126">
        <v>14</v>
      </c>
      <c r="C683" s="136" t="str">
        <f>IF('PIN 14'!$G$52&gt;0,+'PIN 14'!$G$5," ")</f>
        <v xml:space="preserve"> </v>
      </c>
      <c r="D683" s="630" t="str">
        <f>IF('PIN 14'!$G$52&gt;0,+'PIN 14'!$G$6," ")</f>
        <v xml:space="preserve"> </v>
      </c>
      <c r="E683" s="631"/>
      <c r="F683" s="632"/>
      <c r="G683" s="136" t="str">
        <f>IF('PIN 14'!$G$52&gt;0,+'PIN 14'!$G$8," ")</f>
        <v xml:space="preserve"> </v>
      </c>
      <c r="H683" s="136" t="str">
        <f>IF('PIN 14'!$G$52&gt;0,+'PIN 14'!$G$7," ")</f>
        <v xml:space="preserve"> </v>
      </c>
      <c r="I683" s="90" t="str">
        <f>IF('PIN 14'!$G$52&gt;0,+ROUND('PIN 14'!$G$56,2)," ")</f>
        <v xml:space="preserve"> </v>
      </c>
      <c r="J683" s="90" t="str">
        <f t="shared" si="12"/>
        <v xml:space="preserve"> </v>
      </c>
    </row>
    <row r="684" spans="2:10" ht="20.100000000000001" customHeight="1" x14ac:dyDescent="0.3">
      <c r="B684" s="126">
        <v>15</v>
      </c>
      <c r="C684" s="136" t="str">
        <f>IF('PIN 15'!$G$52&gt;0,+'PIN 15'!$G$5," ")</f>
        <v xml:space="preserve"> </v>
      </c>
      <c r="D684" s="630" t="str">
        <f>IF('PIN 15'!$G$52&gt;0,+'PIN 15'!$G$6," ")</f>
        <v xml:space="preserve"> </v>
      </c>
      <c r="E684" s="631"/>
      <c r="F684" s="632"/>
      <c r="G684" s="136" t="str">
        <f>IF('PIN 15'!$G$52&gt;0,+'PIN 15'!$G$8," ")</f>
        <v xml:space="preserve"> </v>
      </c>
      <c r="H684" s="136" t="str">
        <f>IF('PIN 15'!$G$52&gt;0,+'PIN 15'!$G$7," ")</f>
        <v xml:space="preserve"> </v>
      </c>
      <c r="I684" s="90" t="str">
        <f>IF('PIN 15'!$G$52&gt;0,+ROUND('PIN 15'!$G$56,2)," ")</f>
        <v xml:space="preserve"> </v>
      </c>
      <c r="J684" s="90" t="str">
        <f t="shared" si="12"/>
        <v xml:space="preserve"> </v>
      </c>
    </row>
    <row r="685" spans="2:10" ht="20.100000000000001" customHeight="1" x14ac:dyDescent="0.3">
      <c r="B685" s="126">
        <v>16</v>
      </c>
      <c r="C685" s="136" t="str">
        <f>IF('PIN 16'!$G$52&gt;0,+'PIN 16'!$G$5," ")</f>
        <v xml:space="preserve"> </v>
      </c>
      <c r="D685" s="630" t="str">
        <f>IF('PIN 16'!$G$52&gt;0,+'PIN 16'!$G$6," ")</f>
        <v xml:space="preserve"> </v>
      </c>
      <c r="E685" s="631"/>
      <c r="F685" s="632"/>
      <c r="G685" s="136" t="str">
        <f>IF('PIN 16'!$G$52&gt;0,+'PIN 16'!$G$8," ")</f>
        <v xml:space="preserve"> </v>
      </c>
      <c r="H685" s="136" t="str">
        <f>IF('PIN 16'!$G$52&gt;0,+'PIN 16'!$G$7," ")</f>
        <v xml:space="preserve"> </v>
      </c>
      <c r="I685" s="90" t="str">
        <f>IF('PIN 16'!$G$52&gt;0,+ROUND('PIN 16'!$G$56,2)," ")</f>
        <v xml:space="preserve"> </v>
      </c>
      <c r="J685" s="90" t="str">
        <f t="shared" si="12"/>
        <v xml:space="preserve"> </v>
      </c>
    </row>
    <row r="686" spans="2:10" ht="20.100000000000001" customHeight="1" x14ac:dyDescent="0.3">
      <c r="B686" s="126">
        <v>17</v>
      </c>
      <c r="C686" s="136" t="str">
        <f>IF('PIN 17'!$G$52&gt;0,+'PIN 17'!$G$5," ")</f>
        <v xml:space="preserve"> </v>
      </c>
      <c r="D686" s="630" t="str">
        <f>IF('PIN 17'!$G$52&gt;0,+'PIN 17'!$G$6," ")</f>
        <v xml:space="preserve"> </v>
      </c>
      <c r="E686" s="631"/>
      <c r="F686" s="632"/>
      <c r="G686" s="136" t="str">
        <f>IF('PIN 17'!$G$52&gt;0,+'PIN 17'!$G$8," ")</f>
        <v xml:space="preserve"> </v>
      </c>
      <c r="H686" s="136" t="str">
        <f>IF('PIN 17'!$G$52&gt;0,+'PIN 17'!$G$7," ")</f>
        <v xml:space="preserve"> </v>
      </c>
      <c r="I686" s="90" t="str">
        <f>IF('PIN 17'!$G$52&gt;0,+ROUND('PIN 17'!$G$56,2)," ")</f>
        <v xml:space="preserve"> </v>
      </c>
      <c r="J686" s="90" t="str">
        <f t="shared" si="12"/>
        <v xml:space="preserve"> </v>
      </c>
    </row>
    <row r="687" spans="2:10" ht="20.100000000000001" customHeight="1" x14ac:dyDescent="0.3">
      <c r="B687" s="126">
        <v>18</v>
      </c>
      <c r="C687" s="136" t="str">
        <f>IF('PIN 18'!$G$52&gt;0,+'PIN 18'!$G$5," ")</f>
        <v xml:space="preserve"> </v>
      </c>
      <c r="D687" s="630" t="str">
        <f>IF('PIN 18'!$G$52&gt;0,+'PIN 18'!$G$6," ")</f>
        <v xml:space="preserve"> </v>
      </c>
      <c r="E687" s="631"/>
      <c r="F687" s="632"/>
      <c r="G687" s="136" t="str">
        <f>IF('PIN 18'!$G$52&gt;0,+'PIN 18'!$G$8," ")</f>
        <v xml:space="preserve"> </v>
      </c>
      <c r="H687" s="136" t="str">
        <f>IF('PIN 18'!$G$52&gt;0,+'PIN 18'!$G$7," ")</f>
        <v xml:space="preserve"> </v>
      </c>
      <c r="I687" s="90" t="str">
        <f>IF('PIN 18'!$G$52&gt;0,+ROUND('PIN 18'!$G$56,2)," ")</f>
        <v xml:space="preserve"> </v>
      </c>
      <c r="J687" s="90" t="str">
        <f t="shared" si="12"/>
        <v xml:space="preserve"> </v>
      </c>
    </row>
    <row r="688" spans="2:10" ht="20.100000000000001" customHeight="1" x14ac:dyDescent="0.3">
      <c r="B688" s="126">
        <v>19</v>
      </c>
      <c r="C688" s="136" t="str">
        <f>IF('PIN 19'!$G$52&gt;0,+'PIN 19'!$G$5," ")</f>
        <v xml:space="preserve"> </v>
      </c>
      <c r="D688" s="630" t="str">
        <f>IF('PIN 19'!$G$52&gt;0,+'PIN 19'!$G$6," ")</f>
        <v xml:space="preserve"> </v>
      </c>
      <c r="E688" s="631"/>
      <c r="F688" s="632"/>
      <c r="G688" s="136" t="str">
        <f>IF('PIN 19'!$G$52&gt;0,+'PIN 19'!$G$8," ")</f>
        <v xml:space="preserve"> </v>
      </c>
      <c r="H688" s="136" t="str">
        <f>IF('PIN 19'!$G$52&gt;0,+'PIN 19'!$G$7," ")</f>
        <v xml:space="preserve"> </v>
      </c>
      <c r="I688" s="90" t="str">
        <f>IF('PIN 19'!$G$52&gt;0,+ROUND('PIN 19'!$G$56,2)," ")</f>
        <v xml:space="preserve"> </v>
      </c>
      <c r="J688" s="90" t="str">
        <f t="shared" si="12"/>
        <v xml:space="preserve"> </v>
      </c>
    </row>
    <row r="689" spans="1:22" ht="20.100000000000001" customHeight="1" x14ac:dyDescent="0.3">
      <c r="B689" s="126">
        <v>20</v>
      </c>
      <c r="C689" s="136" t="str">
        <f>IF('PIN 20'!$G$52&gt;0,+'PIN 20'!$G$5," ")</f>
        <v xml:space="preserve"> </v>
      </c>
      <c r="D689" s="630" t="str">
        <f>IF('PIN 20'!$G$52&gt;0,+'PIN 20'!$G$6," ")</f>
        <v xml:space="preserve"> </v>
      </c>
      <c r="E689" s="631"/>
      <c r="F689" s="632"/>
      <c r="G689" s="136" t="str">
        <f>IF('PIN 20'!$G$52&gt;0,+'PIN 20'!$G$8," ")</f>
        <v xml:space="preserve"> </v>
      </c>
      <c r="H689" s="136" t="str">
        <f>IF('PIN 20'!$G$52&gt;0,+'PIN 20'!$G$7," ")</f>
        <v xml:space="preserve"> </v>
      </c>
      <c r="I689" s="90" t="str">
        <f>IF('PIN 20'!$G$52&gt;0,+ROUND('PIN 20'!$G$56,2)," ")</f>
        <v xml:space="preserve"> </v>
      </c>
      <c r="J689" s="90" t="str">
        <f t="shared" si="12"/>
        <v xml:space="preserve"> </v>
      </c>
    </row>
    <row r="690" spans="1:22" ht="20.100000000000001" customHeight="1" x14ac:dyDescent="0.3">
      <c r="H690" s="138"/>
      <c r="I690" s="146" t="s">
        <v>18</v>
      </c>
      <c r="J690" s="98">
        <f>SUM(J670:J689)</f>
        <v>0</v>
      </c>
    </row>
    <row r="691" spans="1:22" ht="20.100000000000001" customHeight="1" x14ac:dyDescent="0.3">
      <c r="C691" s="125" t="s">
        <v>65</v>
      </c>
      <c r="D691" s="646"/>
      <c r="E691" s="647"/>
      <c r="F691" s="647"/>
      <c r="G691" s="647"/>
      <c r="H691" s="647"/>
      <c r="I691" s="647"/>
      <c r="J691" s="647"/>
    </row>
    <row r="692" spans="1:22" ht="20.100000000000001" customHeight="1" x14ac:dyDescent="0.3">
      <c r="C692" s="643" t="str">
        <f>$C$45</f>
        <v xml:space="preserve"> ENTER NOTES HERE</v>
      </c>
      <c r="D692" s="644"/>
      <c r="E692" s="644"/>
      <c r="F692" s="644"/>
      <c r="G692" s="644"/>
      <c r="H692" s="644"/>
      <c r="I692" s="644"/>
      <c r="J692" s="644"/>
    </row>
    <row r="693" spans="1:22" ht="20.100000000000001" customHeight="1" x14ac:dyDescent="0.3">
      <c r="C693" s="645"/>
      <c r="D693" s="645"/>
      <c r="E693" s="645"/>
      <c r="F693" s="645"/>
      <c r="G693" s="645"/>
      <c r="H693" s="645"/>
      <c r="I693" s="645"/>
      <c r="J693" s="645"/>
    </row>
    <row r="694" spans="1:22" ht="20.100000000000001" customHeight="1" x14ac:dyDescent="0.3">
      <c r="C694" s="645"/>
      <c r="D694" s="645"/>
      <c r="E694" s="645"/>
      <c r="F694" s="645"/>
      <c r="G694" s="645"/>
      <c r="H694" s="645"/>
      <c r="I694" s="645"/>
      <c r="J694" s="645"/>
    </row>
    <row r="695" spans="1:22" ht="20.100000000000001" customHeight="1" x14ac:dyDescent="0.3">
      <c r="C695" s="645"/>
      <c r="D695" s="645"/>
      <c r="E695" s="645"/>
      <c r="F695" s="645"/>
      <c r="G695" s="645"/>
      <c r="H695" s="645"/>
      <c r="I695" s="645"/>
      <c r="J695" s="645"/>
    </row>
    <row r="696" spans="1:22" ht="20.100000000000001" customHeight="1" x14ac:dyDescent="0.3">
      <c r="C696" s="645"/>
      <c r="D696" s="645"/>
      <c r="E696" s="645"/>
      <c r="F696" s="645"/>
      <c r="G696" s="645"/>
      <c r="H696" s="645"/>
      <c r="I696" s="645"/>
      <c r="J696" s="645"/>
    </row>
    <row r="697" spans="1:22" ht="20.100000000000001" customHeight="1" x14ac:dyDescent="0.3">
      <c r="C697" s="645"/>
      <c r="D697" s="645"/>
      <c r="E697" s="645"/>
      <c r="F697" s="645"/>
      <c r="G697" s="645"/>
      <c r="H697" s="645"/>
      <c r="I697" s="645"/>
      <c r="J697" s="645"/>
    </row>
    <row r="700" spans="1:22" ht="20.100000000000001" customHeight="1" x14ac:dyDescent="0.3">
      <c r="C700" s="141"/>
      <c r="D700" s="142"/>
      <c r="E700" s="141"/>
      <c r="F700" s="143"/>
      <c r="H700" s="141"/>
      <c r="I700" s="147"/>
      <c r="J700" s="58"/>
    </row>
    <row r="701" spans="1:22" ht="20.100000000000001" customHeight="1" x14ac:dyDescent="0.3">
      <c r="C701" s="635" t="s">
        <v>224</v>
      </c>
      <c r="D701" s="636"/>
      <c r="E701" s="636"/>
      <c r="H701" s="634" t="s">
        <v>223</v>
      </c>
      <c r="I701" s="634"/>
      <c r="J701" s="634"/>
    </row>
    <row r="702" spans="1:22" ht="20.100000000000001" customHeight="1" x14ac:dyDescent="0.3">
      <c r="B702" s="194"/>
      <c r="C702" s="195">
        <f ca="1">NOW()</f>
        <v>43600.393459837964</v>
      </c>
      <c r="D702" s="196">
        <f ca="1">NOW()</f>
        <v>43600.393459837964</v>
      </c>
      <c r="E702" s="627"/>
      <c r="F702" s="627"/>
      <c r="G702" s="627"/>
      <c r="H702" s="627"/>
      <c r="I702" s="627"/>
      <c r="J702" s="627"/>
      <c r="K702" s="43"/>
      <c r="L702" s="44"/>
      <c r="M702" s="628" t="s">
        <v>276</v>
      </c>
      <c r="N702" s="629"/>
      <c r="O702" s="629"/>
      <c r="P702" s="629"/>
      <c r="Q702" s="629"/>
      <c r="R702" s="629"/>
      <c r="S702" s="629"/>
      <c r="T702" s="629"/>
      <c r="U702" s="629"/>
      <c r="V702" s="629"/>
    </row>
    <row r="703" spans="1:22" ht="20.100000000000001" customHeight="1" x14ac:dyDescent="0.3">
      <c r="A703" s="154">
        <v>14</v>
      </c>
      <c r="B703" s="198"/>
      <c r="C703" s="138"/>
      <c r="D703" s="197"/>
      <c r="E703" s="627"/>
      <c r="F703" s="627"/>
      <c r="G703" s="627"/>
      <c r="H703" s="627"/>
      <c r="I703" s="627"/>
      <c r="J703" s="627"/>
      <c r="K703" s="43"/>
      <c r="L703" s="45"/>
      <c r="M703" s="629"/>
      <c r="N703" s="629"/>
      <c r="O703" s="629"/>
      <c r="P703" s="629"/>
      <c r="Q703" s="629"/>
      <c r="R703" s="629"/>
      <c r="S703" s="629"/>
      <c r="T703" s="629"/>
      <c r="U703" s="629"/>
      <c r="V703" s="629"/>
    </row>
    <row r="704" spans="1:22" ht="18.75" x14ac:dyDescent="0.3">
      <c r="B704" s="198"/>
      <c r="C704" s="138"/>
      <c r="D704" s="197"/>
      <c r="E704" s="627"/>
      <c r="F704" s="627"/>
      <c r="G704" s="627"/>
      <c r="H704" s="627"/>
      <c r="I704" s="627"/>
      <c r="J704" s="627"/>
      <c r="K704" s="43"/>
      <c r="L704" s="44"/>
      <c r="M704" s="629"/>
      <c r="N704" s="629"/>
      <c r="O704" s="629"/>
      <c r="P704" s="629"/>
      <c r="Q704" s="629"/>
      <c r="R704" s="629"/>
      <c r="S704" s="629"/>
      <c r="T704" s="629"/>
      <c r="U704" s="629"/>
      <c r="V704" s="629"/>
    </row>
    <row r="705" spans="2:18" ht="18.75" x14ac:dyDescent="0.3">
      <c r="B705" s="633" t="s">
        <v>86</v>
      </c>
      <c r="C705" s="633"/>
      <c r="D705" s="633"/>
      <c r="E705" s="633"/>
      <c r="F705" s="633"/>
      <c r="G705" s="633"/>
      <c r="H705" s="633"/>
      <c r="I705" s="633"/>
      <c r="J705" s="633"/>
    </row>
    <row r="706" spans="2:18" ht="20.100000000000001" customHeight="1" x14ac:dyDescent="0.3">
      <c r="B706" s="633"/>
      <c r="C706" s="633"/>
      <c r="D706" s="633"/>
      <c r="E706" s="633"/>
      <c r="F706" s="633"/>
      <c r="G706" s="633"/>
      <c r="H706" s="633"/>
      <c r="I706" s="633"/>
      <c r="J706" s="633"/>
      <c r="L706" s="23"/>
    </row>
    <row r="707" spans="2:18" ht="20.100000000000001" customHeight="1" x14ac:dyDescent="0.35">
      <c r="B707" s="640" t="str">
        <f>'CONTACT INFO'!$C$7</f>
        <v>COMPANY NAME</v>
      </c>
      <c r="C707" s="626"/>
      <c r="D707" s="626"/>
      <c r="E707" s="626"/>
      <c r="F707" s="626"/>
      <c r="G707" s="626"/>
      <c r="H707" s="626"/>
      <c r="I707" s="626"/>
      <c r="J707" s="626"/>
      <c r="L707" s="23"/>
    </row>
    <row r="708" spans="2:18" ht="20.100000000000001" customHeight="1" x14ac:dyDescent="0.3">
      <c r="B708" s="625" t="str">
        <f>'CONTACT INFO'!$C$8</f>
        <v>ADDRESS</v>
      </c>
      <c r="C708" s="626"/>
      <c r="D708" s="626"/>
      <c r="E708" s="626"/>
      <c r="F708" s="626"/>
      <c r="G708" s="626"/>
      <c r="H708" s="626"/>
      <c r="I708" s="626"/>
      <c r="J708" s="626"/>
      <c r="L708" s="23"/>
    </row>
    <row r="709" spans="2:18" ht="20.100000000000001" customHeight="1" x14ac:dyDescent="0.3">
      <c r="B709" s="625" t="str">
        <f>'CONTACT INFO'!$C$9</f>
        <v>CITY, STATE, ZIP</v>
      </c>
      <c r="C709" s="626"/>
      <c r="D709" s="626"/>
      <c r="E709" s="626"/>
      <c r="F709" s="626"/>
      <c r="G709" s="626"/>
      <c r="H709" s="626"/>
      <c r="I709" s="626"/>
      <c r="J709" s="626"/>
      <c r="L709" s="23"/>
    </row>
    <row r="710" spans="2:18" ht="20.100000000000001" customHeight="1" x14ac:dyDescent="0.3">
      <c r="B710" s="625" t="str">
        <f>"ATTN: "&amp;'CONTACT INFO'!$C$5</f>
        <v>ATTN: CONTACT NAME</v>
      </c>
      <c r="C710" s="648"/>
      <c r="D710" s="648"/>
      <c r="E710" s="648"/>
      <c r="F710" s="648"/>
      <c r="G710" s="648"/>
      <c r="H710" s="648"/>
      <c r="I710" s="648"/>
      <c r="J710" s="648"/>
      <c r="L710" s="23"/>
    </row>
    <row r="711" spans="2:18" ht="20.100000000000001" customHeight="1" x14ac:dyDescent="0.3">
      <c r="B711" s="637" t="str">
        <f>'CONTACT INFO'!$B$10</f>
        <v>PHONE NUMBER:</v>
      </c>
      <c r="C711" s="637"/>
      <c r="D711" s="637"/>
      <c r="E711" s="637"/>
      <c r="F711" s="637"/>
      <c r="G711" s="638">
        <f>'CONTACT INFO'!$C$10</f>
        <v>1111111111</v>
      </c>
      <c r="H711" s="638"/>
      <c r="I711" s="638"/>
      <c r="J711" s="638"/>
      <c r="L711" s="23"/>
    </row>
    <row r="712" spans="2:18" ht="20.100000000000001" customHeight="1" x14ac:dyDescent="0.3">
      <c r="B712" s="304"/>
      <c r="C712" s="305"/>
      <c r="D712" s="305"/>
      <c r="E712" s="305"/>
      <c r="F712" s="308" t="str">
        <f>'CONTACT INFO'!$B$11</f>
        <v>FAX NUMBER:</v>
      </c>
      <c r="G712" s="639">
        <f>'CONTACT INFO'!$C$11</f>
        <v>1111111111</v>
      </c>
      <c r="H712" s="639"/>
      <c r="I712" s="639"/>
      <c r="J712" s="639"/>
      <c r="L712" s="23"/>
    </row>
    <row r="713" spans="2:18" ht="20.100000000000001" customHeight="1" x14ac:dyDescent="0.3">
      <c r="B713" s="625" t="str">
        <f>'CONTACT INFO'!$C$12</f>
        <v>E-MAIL ADDRESS</v>
      </c>
      <c r="C713" s="626"/>
      <c r="D713" s="626"/>
      <c r="E713" s="626"/>
      <c r="F713" s="626"/>
      <c r="G713" s="626"/>
      <c r="H713" s="626"/>
      <c r="I713" s="626"/>
      <c r="J713" s="626"/>
      <c r="L713" s="23"/>
    </row>
    <row r="714" spans="2:18" ht="20.100000000000001" customHeight="1" x14ac:dyDescent="0.3">
      <c r="B714" s="155"/>
      <c r="E714" s="127"/>
      <c r="F714" s="128"/>
      <c r="G714" s="22"/>
      <c r="K714" s="144"/>
      <c r="Q714" s="36"/>
      <c r="R714" s="35"/>
    </row>
    <row r="715" spans="2:18" ht="20.100000000000001" customHeight="1" x14ac:dyDescent="0.3">
      <c r="E715" s="127"/>
      <c r="F715" s="128"/>
      <c r="G715" s="22"/>
    </row>
    <row r="716" spans="2:18" ht="20.100000000000001" customHeight="1" x14ac:dyDescent="0.35">
      <c r="B716" s="129"/>
      <c r="C716" s="123" t="s">
        <v>1</v>
      </c>
      <c r="D716" s="641">
        <f>'PRIME CONTRACTORS'!D17</f>
        <v>0</v>
      </c>
      <c r="E716" s="642"/>
      <c r="F716" s="642"/>
      <c r="G716" s="642"/>
    </row>
    <row r="717" spans="2:18" ht="20.100000000000001" customHeight="1" x14ac:dyDescent="0.3">
      <c r="C717" s="123" t="s">
        <v>2</v>
      </c>
      <c r="D717" s="653">
        <f>'PRIME CONTRACTORS'!H17</f>
        <v>0</v>
      </c>
      <c r="E717" s="654"/>
      <c r="F717" s="654"/>
      <c r="G717" s="654"/>
    </row>
    <row r="718" spans="2:18" ht="20.100000000000001" customHeight="1" x14ac:dyDescent="0.3">
      <c r="C718" s="123" t="s">
        <v>3</v>
      </c>
      <c r="D718" s="649">
        <f>'PRIME CONTRACTORS'!J17</f>
        <v>0</v>
      </c>
      <c r="E718" s="650"/>
      <c r="F718" s="130" t="s">
        <v>4</v>
      </c>
      <c r="G718" s="311">
        <f>'PRIME CONTRACTORS'!K17</f>
        <v>0</v>
      </c>
    </row>
    <row r="719" spans="2:18" ht="20.100000000000001" customHeight="1" x14ac:dyDescent="0.3">
      <c r="C719" s="123" t="s">
        <v>225</v>
      </c>
      <c r="D719" s="651" t="str">
        <f>'PIN 1'!$D$6</f>
        <v>LETTING DATE</v>
      </c>
      <c r="E719" s="652"/>
      <c r="F719" s="652"/>
      <c r="G719" s="132"/>
    </row>
    <row r="720" spans="2:18" ht="20.100000000000001" customHeight="1" x14ac:dyDescent="0.3">
      <c r="C720" s="123" t="s">
        <v>226</v>
      </c>
      <c r="D720" s="131" t="str">
        <f>'PIN 1'!$D$7</f>
        <v>ITEM NUMBER</v>
      </c>
      <c r="E720" s="126" t="s">
        <v>228</v>
      </c>
      <c r="F720" s="131" t="str">
        <f>'PIN 1'!$D$8</f>
        <v>COUNTY</v>
      </c>
      <c r="G720" s="133" t="s">
        <v>227</v>
      </c>
      <c r="H720" s="131" t="str">
        <f>'PIN 1'!$G$6</f>
        <v>CONTRACT NUMBER</v>
      </c>
    </row>
    <row r="722" spans="2:10" ht="20.100000000000001" customHeight="1" x14ac:dyDescent="0.3">
      <c r="C722" s="125" t="s">
        <v>9</v>
      </c>
      <c r="D722" s="134"/>
      <c r="E722" s="125"/>
      <c r="F722" s="125"/>
      <c r="G722" s="135"/>
      <c r="H722" s="135"/>
      <c r="I722" s="97" t="s">
        <v>10</v>
      </c>
      <c r="J722" s="97" t="s">
        <v>11</v>
      </c>
    </row>
    <row r="723" spans="2:10" ht="20.100000000000001" customHeight="1" x14ac:dyDescent="0.3">
      <c r="C723" s="125" t="s">
        <v>12</v>
      </c>
      <c r="D723" s="134" t="s">
        <v>13</v>
      </c>
      <c r="E723" s="125"/>
      <c r="F723" s="125"/>
      <c r="G723" s="135" t="s">
        <v>14</v>
      </c>
      <c r="H723" s="135" t="s">
        <v>90</v>
      </c>
      <c r="I723" s="97" t="s">
        <v>16</v>
      </c>
      <c r="J723" s="97" t="s">
        <v>17</v>
      </c>
    </row>
    <row r="724" spans="2:10" ht="20.100000000000001" customHeight="1" x14ac:dyDescent="0.3">
      <c r="B724" s="126">
        <v>1</v>
      </c>
      <c r="C724" s="136" t="str">
        <f>IF('PIN 1'!$G$54&gt;0,+'PIN 1'!$G$7," ")</f>
        <v xml:space="preserve"> </v>
      </c>
      <c r="D724" s="630" t="str">
        <f>IF('PIN 1'!$G$54&gt;0,+'PIN 1'!$G$8," ")</f>
        <v xml:space="preserve"> </v>
      </c>
      <c r="E724" s="631"/>
      <c r="F724" s="632"/>
      <c r="G724" s="136" t="str">
        <f>IF('PIN 1'!$G$54&gt;0,+'PIN 1'!$G$10," ")</f>
        <v xml:space="preserve"> </v>
      </c>
      <c r="H724" s="136" t="str">
        <f>IF('PIN 1'!$G$54&gt;0,+'PIN 1'!$G$9," ")</f>
        <v xml:space="preserve"> </v>
      </c>
      <c r="I724" s="90" t="str">
        <f>IF('PIN 1'!$G$54&gt;0,+ROUND('PIN 1'!$G$58,2)," ")</f>
        <v xml:space="preserve"> </v>
      </c>
      <c r="J724" s="90" t="str">
        <f t="shared" ref="J724:J743" si="13">IF(I724&gt;0,+H724*I724," ")</f>
        <v xml:space="preserve"> </v>
      </c>
    </row>
    <row r="725" spans="2:10" ht="20.100000000000001" customHeight="1" x14ac:dyDescent="0.3">
      <c r="B725" s="126">
        <v>2</v>
      </c>
      <c r="C725" s="136" t="str">
        <f>IF('PIN 2'!$G$52&gt;0,+'PIN 2'!$G$5," ")</f>
        <v xml:space="preserve"> </v>
      </c>
      <c r="D725" s="630" t="str">
        <f>IF('PIN 2'!$G$52&gt;0,+'PIN 2'!$G$6," ")</f>
        <v xml:space="preserve"> </v>
      </c>
      <c r="E725" s="631"/>
      <c r="F725" s="632"/>
      <c r="G725" s="136" t="str">
        <f>IF('PIN 2'!$G$52&gt;0,+'PIN 2'!$G$8," ")</f>
        <v xml:space="preserve"> </v>
      </c>
      <c r="H725" s="136" t="str">
        <f>IF('PIN 2'!$G$52&gt;0,+'PIN 2'!$G$7," ")</f>
        <v xml:space="preserve"> </v>
      </c>
      <c r="I725" s="90" t="str">
        <f>IF('PIN 2'!$G$52&gt;0,+ROUND('PIN 2'!$G$56,2)," ")</f>
        <v xml:space="preserve"> </v>
      </c>
      <c r="J725" s="90" t="str">
        <f t="shared" si="13"/>
        <v xml:space="preserve"> </v>
      </c>
    </row>
    <row r="726" spans="2:10" ht="20.100000000000001" customHeight="1" x14ac:dyDescent="0.3">
      <c r="B726" s="126">
        <v>3</v>
      </c>
      <c r="C726" s="136" t="str">
        <f>IF('PIN 3'!$G$52&gt;0,+'PIN 3'!$G$5," ")</f>
        <v xml:space="preserve"> </v>
      </c>
      <c r="D726" s="630" t="str">
        <f>IF('PIN 3'!$G$52&gt;0,+'PIN 3'!$G$6," ")</f>
        <v xml:space="preserve"> </v>
      </c>
      <c r="E726" s="631"/>
      <c r="F726" s="632"/>
      <c r="G726" s="136" t="str">
        <f>IF('PIN 3'!$G$52&gt;0,+'PIN 3'!$G$8," ")</f>
        <v xml:space="preserve"> </v>
      </c>
      <c r="H726" s="136" t="str">
        <f>IF('PIN 3'!$G$52&gt;0,+'PIN 3'!$G$7," ")</f>
        <v xml:space="preserve"> </v>
      </c>
      <c r="I726" s="90" t="str">
        <f>IF('PIN 3'!$G$52&gt;0,+ROUND('PIN 3'!$G$56,2)," ")</f>
        <v xml:space="preserve"> </v>
      </c>
      <c r="J726" s="90" t="str">
        <f t="shared" si="13"/>
        <v xml:space="preserve"> </v>
      </c>
    </row>
    <row r="727" spans="2:10" ht="20.100000000000001" customHeight="1" x14ac:dyDescent="0.3">
      <c r="B727" s="126">
        <v>4</v>
      </c>
      <c r="C727" s="136" t="str">
        <f>IF('PIN 4'!$G$52&gt;0,+'PIN 4'!$G$5," ")</f>
        <v xml:space="preserve"> </v>
      </c>
      <c r="D727" s="630" t="str">
        <f>IF('PIN 4'!$G$52&gt;0,+'PIN 4'!$G$6," ")</f>
        <v xml:space="preserve"> </v>
      </c>
      <c r="E727" s="631"/>
      <c r="F727" s="632"/>
      <c r="G727" s="136" t="str">
        <f>IF('PIN 4'!$G$52&gt;0,+'PIN 4'!$G$8," ")</f>
        <v xml:space="preserve"> </v>
      </c>
      <c r="H727" s="136" t="str">
        <f>IF('PIN 4'!$G$52&gt;0,+'PIN 4'!$G$7," ")</f>
        <v xml:space="preserve"> </v>
      </c>
      <c r="I727" s="90" t="str">
        <f>IF('PIN 4'!$G$52&gt;0,+ROUND('PIN 4'!$G$56,2)," ")</f>
        <v xml:space="preserve"> </v>
      </c>
      <c r="J727" s="90" t="str">
        <f t="shared" si="13"/>
        <v xml:space="preserve"> </v>
      </c>
    </row>
    <row r="728" spans="2:10" ht="20.100000000000001" customHeight="1" x14ac:dyDescent="0.3">
      <c r="B728" s="126">
        <v>5</v>
      </c>
      <c r="C728" s="136" t="str">
        <f>IF('PIN 5'!$G$52&gt;0,+'PIN 5'!$G$5," ")</f>
        <v xml:space="preserve"> </v>
      </c>
      <c r="D728" s="630" t="str">
        <f>IF('PIN 5'!$G$52&gt;0,+'PIN 5'!$G$6," ")</f>
        <v xml:space="preserve"> </v>
      </c>
      <c r="E728" s="631"/>
      <c r="F728" s="632"/>
      <c r="G728" s="136" t="str">
        <f>IF('PIN 5'!$G$52&gt;0,+'PIN 5'!$G$8," ")</f>
        <v xml:space="preserve"> </v>
      </c>
      <c r="H728" s="136" t="str">
        <f>IF('PIN 5'!$G$52&gt;0,+'PIN 5'!$G$7," ")</f>
        <v xml:space="preserve"> </v>
      </c>
      <c r="I728" s="90" t="str">
        <f>IF('PIN 5'!$G$52&gt;0,+ROUND('PIN 5'!$G$56,2)," ")</f>
        <v xml:space="preserve"> </v>
      </c>
      <c r="J728" s="90" t="str">
        <f t="shared" si="13"/>
        <v xml:space="preserve"> </v>
      </c>
    </row>
    <row r="729" spans="2:10" ht="20.100000000000001" customHeight="1" x14ac:dyDescent="0.3">
      <c r="B729" s="126">
        <v>6</v>
      </c>
      <c r="C729" s="136" t="str">
        <f>IF('PIN 6'!$G$52&gt;0,+'PIN 6'!$G$5," ")</f>
        <v xml:space="preserve"> </v>
      </c>
      <c r="D729" s="630" t="str">
        <f>IF('PIN 6'!$G$52&gt;0,+'PIN 6'!$G$6," ")</f>
        <v xml:space="preserve"> </v>
      </c>
      <c r="E729" s="631"/>
      <c r="F729" s="632"/>
      <c r="G729" s="136" t="str">
        <f>IF('PIN 6'!$G$52&gt;0,+'PIN 6'!$G$8," ")</f>
        <v xml:space="preserve"> </v>
      </c>
      <c r="H729" s="136" t="str">
        <f>IF('PIN 6'!$G$52&gt;0,+'PIN 6'!$G$7," ")</f>
        <v xml:space="preserve"> </v>
      </c>
      <c r="I729" s="90" t="str">
        <f>IF('PIN 6'!$G$52&gt;0,+ROUND('PIN 6'!$G$56,2)," ")</f>
        <v xml:space="preserve"> </v>
      </c>
      <c r="J729" s="90" t="str">
        <f t="shared" si="13"/>
        <v xml:space="preserve"> </v>
      </c>
    </row>
    <row r="730" spans="2:10" ht="20.100000000000001" customHeight="1" x14ac:dyDescent="0.3">
      <c r="B730" s="126">
        <v>7</v>
      </c>
      <c r="C730" s="136" t="str">
        <f>IF('PIN 7'!$G$52&gt;0,+'PIN 7'!$G$5," ")</f>
        <v xml:space="preserve"> </v>
      </c>
      <c r="D730" s="630" t="str">
        <f>IF('PIN 7'!$G$52&gt;0,+'PIN 7'!$G$6," ")</f>
        <v xml:space="preserve"> </v>
      </c>
      <c r="E730" s="631"/>
      <c r="F730" s="632"/>
      <c r="G730" s="136" t="str">
        <f>IF('PIN 7'!$G$52&gt;0,+'PIN 7'!$G$8," ")</f>
        <v xml:space="preserve"> </v>
      </c>
      <c r="H730" s="136" t="str">
        <f>IF('PIN 7'!$G$52&gt;0,+'PIN 7'!$G$7," ")</f>
        <v xml:space="preserve"> </v>
      </c>
      <c r="I730" s="90" t="str">
        <f>IF('PIN 7'!$G$52&gt;0,+ROUND('PIN 7'!$G$56,2)," ")</f>
        <v xml:space="preserve"> </v>
      </c>
      <c r="J730" s="90" t="str">
        <f t="shared" si="13"/>
        <v xml:space="preserve"> </v>
      </c>
    </row>
    <row r="731" spans="2:10" ht="20.100000000000001" customHeight="1" x14ac:dyDescent="0.3">
      <c r="B731" s="126">
        <v>8</v>
      </c>
      <c r="C731" s="136" t="str">
        <f>IF('PIN 8'!$G$52&gt;0,+'PIN 8'!$G$5," ")</f>
        <v xml:space="preserve"> </v>
      </c>
      <c r="D731" s="630" t="str">
        <f>IF('PIN 8'!$G$52&gt;0,+'PIN 8'!$G$6," ")</f>
        <v xml:space="preserve"> </v>
      </c>
      <c r="E731" s="631"/>
      <c r="F731" s="632"/>
      <c r="G731" s="136" t="str">
        <f>IF('PIN 8'!$G$52&gt;0,+'PIN 8'!$G$8," ")</f>
        <v xml:space="preserve"> </v>
      </c>
      <c r="H731" s="136" t="str">
        <f>IF('PIN 8'!$G$52&gt;0,+'PIN 8'!$G$7," ")</f>
        <v xml:space="preserve"> </v>
      </c>
      <c r="I731" s="90" t="str">
        <f>IF('PIN 8'!$G$52&gt;0,+ROUND('PIN 8'!$G$56,2)," ")</f>
        <v xml:space="preserve"> </v>
      </c>
      <c r="J731" s="90" t="str">
        <f t="shared" si="13"/>
        <v xml:space="preserve"> </v>
      </c>
    </row>
    <row r="732" spans="2:10" ht="20.100000000000001" customHeight="1" x14ac:dyDescent="0.3">
      <c r="B732" s="126">
        <v>9</v>
      </c>
      <c r="C732" s="136" t="str">
        <f>IF('PIN 9'!$G$52&gt;0,+'PIN 9'!$G$5," ")</f>
        <v xml:space="preserve"> </v>
      </c>
      <c r="D732" s="630" t="str">
        <f>IF('PIN 9'!$G$52&gt;0,+'PIN 9'!$G$6," ")</f>
        <v xml:space="preserve"> </v>
      </c>
      <c r="E732" s="631"/>
      <c r="F732" s="632"/>
      <c r="G732" s="136" t="str">
        <f>IF('PIN 9'!$G$52&gt;0,+'PIN 9'!$G$8," ")</f>
        <v xml:space="preserve"> </v>
      </c>
      <c r="H732" s="136" t="str">
        <f>IF('PIN 9'!$G$52&gt;0,+'PIN 9'!$G$7," ")</f>
        <v xml:space="preserve"> </v>
      </c>
      <c r="I732" s="90" t="str">
        <f>IF('PIN 9'!$G$52&gt;0,+ROUND('PIN 9'!$G$56,2)," ")</f>
        <v xml:space="preserve"> </v>
      </c>
      <c r="J732" s="90" t="str">
        <f t="shared" si="13"/>
        <v xml:space="preserve"> </v>
      </c>
    </row>
    <row r="733" spans="2:10" ht="20.100000000000001" customHeight="1" x14ac:dyDescent="0.3">
      <c r="B733" s="126">
        <v>10</v>
      </c>
      <c r="C733" s="136" t="str">
        <f>IF('PIN 10'!$G$52&gt;0,+'PIN 10'!$G$5," ")</f>
        <v xml:space="preserve"> </v>
      </c>
      <c r="D733" s="630" t="str">
        <f>IF('PIN 10'!$G$52&gt;0,+'PIN 10'!$G$6," ")</f>
        <v xml:space="preserve"> </v>
      </c>
      <c r="E733" s="631"/>
      <c r="F733" s="632"/>
      <c r="G733" s="136" t="str">
        <f>IF('PIN 10'!$G$52&gt;0,+'PIN 10'!$G$8," ")</f>
        <v xml:space="preserve"> </v>
      </c>
      <c r="H733" s="136" t="str">
        <f>IF('PIN 10'!$G$52&gt;0,+'PIN 10'!$G$7," ")</f>
        <v xml:space="preserve"> </v>
      </c>
      <c r="I733" s="90" t="str">
        <f>IF('PIN 10'!$G$52&gt;0,+ROUND('PIN 10'!$G$56,2)," ")</f>
        <v xml:space="preserve"> </v>
      </c>
      <c r="J733" s="90" t="str">
        <f t="shared" si="13"/>
        <v xml:space="preserve"> </v>
      </c>
    </row>
    <row r="734" spans="2:10" ht="20.100000000000001" customHeight="1" x14ac:dyDescent="0.3">
      <c r="B734" s="126">
        <v>11</v>
      </c>
      <c r="C734" s="136" t="str">
        <f>IF('PIN 11'!$G$52&gt;0,+'PIN 11'!$G$5," ")</f>
        <v xml:space="preserve"> </v>
      </c>
      <c r="D734" s="630" t="str">
        <f>IF('PIN 11'!$G$52&gt;0,+'PIN 11'!$G$6," ")</f>
        <v xml:space="preserve"> </v>
      </c>
      <c r="E734" s="631"/>
      <c r="F734" s="632"/>
      <c r="G734" s="136" t="str">
        <f>IF('PIN 11'!$G$52&gt;0,+'PIN 11'!$G$8," ")</f>
        <v xml:space="preserve"> </v>
      </c>
      <c r="H734" s="136" t="str">
        <f>IF('PIN 11'!$G$52&gt;0,+'PIN 11'!$G$7," ")</f>
        <v xml:space="preserve"> </v>
      </c>
      <c r="I734" s="90" t="str">
        <f>IF('PIN 11'!$G$52&gt;0,+ROUND('PIN 11'!$G$56,2)," ")</f>
        <v xml:space="preserve"> </v>
      </c>
      <c r="J734" s="90" t="str">
        <f t="shared" si="13"/>
        <v xml:space="preserve"> </v>
      </c>
    </row>
    <row r="735" spans="2:10" ht="20.100000000000001" customHeight="1" x14ac:dyDescent="0.3">
      <c r="B735" s="126">
        <v>12</v>
      </c>
      <c r="C735" s="136" t="str">
        <f>IF('PIN 12'!$G$52&gt;0,+'PIN 12'!$G$5," ")</f>
        <v xml:space="preserve"> </v>
      </c>
      <c r="D735" s="630" t="str">
        <f>IF('PIN 12'!$G$52&gt;0,+'PIN 12'!$G$6," ")</f>
        <v xml:space="preserve"> </v>
      </c>
      <c r="E735" s="631"/>
      <c r="F735" s="632"/>
      <c r="G735" s="136" t="str">
        <f>IF('PIN 12'!$G$52&gt;0,+'PIN 12'!$G$8," ")</f>
        <v xml:space="preserve"> </v>
      </c>
      <c r="H735" s="136" t="str">
        <f>IF('PIN 12'!$G$52&gt;0,+'PIN 12'!$G$7," ")</f>
        <v xml:space="preserve"> </v>
      </c>
      <c r="I735" s="90" t="str">
        <f>IF('PIN 12'!$G$52&gt;0,+ROUND('PIN 12'!$G$56,2)," ")</f>
        <v xml:space="preserve"> </v>
      </c>
      <c r="J735" s="90" t="str">
        <f t="shared" si="13"/>
        <v xml:space="preserve"> </v>
      </c>
    </row>
    <row r="736" spans="2:10" ht="20.100000000000001" customHeight="1" x14ac:dyDescent="0.3">
      <c r="B736" s="126">
        <v>13</v>
      </c>
      <c r="C736" s="136" t="str">
        <f>IF('PIN 13'!$G$52&gt;0,+'PIN 13'!$G$5," ")</f>
        <v xml:space="preserve"> </v>
      </c>
      <c r="D736" s="630" t="str">
        <f>IF('PIN 13'!$G$52&gt;0,+'PIN 13'!$G$6," ")</f>
        <v xml:space="preserve"> </v>
      </c>
      <c r="E736" s="631"/>
      <c r="F736" s="632"/>
      <c r="G736" s="136" t="str">
        <f>IF('PIN 13'!$G$52&gt;0,+'PIN 13'!$G$8," ")</f>
        <v xml:space="preserve"> </v>
      </c>
      <c r="H736" s="136" t="str">
        <f>IF('PIN 13'!$G$52&gt;0,+'PIN 13'!$G$7," ")</f>
        <v xml:space="preserve"> </v>
      </c>
      <c r="I736" s="90" t="str">
        <f>IF('PIN 13'!$G$52&gt;0,+ROUND('PIN 13'!$G$56,2)," ")</f>
        <v xml:space="preserve"> </v>
      </c>
      <c r="J736" s="90" t="str">
        <f t="shared" si="13"/>
        <v xml:space="preserve"> </v>
      </c>
    </row>
    <row r="737" spans="2:10" ht="20.100000000000001" customHeight="1" x14ac:dyDescent="0.3">
      <c r="B737" s="126">
        <v>14</v>
      </c>
      <c r="C737" s="136" t="str">
        <f>IF('PIN 14'!$G$52&gt;0,+'PIN 14'!$G$5," ")</f>
        <v xml:space="preserve"> </v>
      </c>
      <c r="D737" s="630" t="str">
        <f>IF('PIN 14'!$G$52&gt;0,+'PIN 14'!$G$6," ")</f>
        <v xml:space="preserve"> </v>
      </c>
      <c r="E737" s="631"/>
      <c r="F737" s="632"/>
      <c r="G737" s="136" t="str">
        <f>IF('PIN 14'!$G$52&gt;0,+'PIN 14'!$G$8," ")</f>
        <v xml:space="preserve"> </v>
      </c>
      <c r="H737" s="136" t="str">
        <f>IF('PIN 14'!$G$52&gt;0,+'PIN 14'!$G$7," ")</f>
        <v xml:space="preserve"> </v>
      </c>
      <c r="I737" s="90" t="str">
        <f>IF('PIN 14'!$G$52&gt;0,+ROUND('PIN 14'!$G$56,2)," ")</f>
        <v xml:space="preserve"> </v>
      </c>
      <c r="J737" s="90" t="str">
        <f t="shared" si="13"/>
        <v xml:space="preserve"> </v>
      </c>
    </row>
    <row r="738" spans="2:10" ht="20.100000000000001" customHeight="1" x14ac:dyDescent="0.3">
      <c r="B738" s="126">
        <v>15</v>
      </c>
      <c r="C738" s="136" t="str">
        <f>IF('PIN 15'!$G$52&gt;0,+'PIN 15'!$G$5," ")</f>
        <v xml:space="preserve"> </v>
      </c>
      <c r="D738" s="630" t="str">
        <f>IF('PIN 15'!$G$52&gt;0,+'PIN 15'!$G$6," ")</f>
        <v xml:space="preserve"> </v>
      </c>
      <c r="E738" s="631"/>
      <c r="F738" s="632"/>
      <c r="G738" s="136" t="str">
        <f>IF('PIN 15'!$G$52&gt;0,+'PIN 15'!$G$8," ")</f>
        <v xml:space="preserve"> </v>
      </c>
      <c r="H738" s="136" t="str">
        <f>IF('PIN 15'!$G$52&gt;0,+'PIN 15'!$G$7," ")</f>
        <v xml:space="preserve"> </v>
      </c>
      <c r="I738" s="90" t="str">
        <f>IF('PIN 15'!$G$52&gt;0,+ROUND('PIN 15'!$G$56,2)," ")</f>
        <v xml:space="preserve"> </v>
      </c>
      <c r="J738" s="90" t="str">
        <f t="shared" si="13"/>
        <v xml:space="preserve"> </v>
      </c>
    </row>
    <row r="739" spans="2:10" ht="20.100000000000001" customHeight="1" x14ac:dyDescent="0.3">
      <c r="B739" s="126">
        <v>16</v>
      </c>
      <c r="C739" s="136" t="str">
        <f>IF('PIN 16'!$G$52&gt;0,+'PIN 16'!$G$5," ")</f>
        <v xml:space="preserve"> </v>
      </c>
      <c r="D739" s="630" t="str">
        <f>IF('PIN 16'!$G$52&gt;0,+'PIN 16'!$G$6," ")</f>
        <v xml:space="preserve"> </v>
      </c>
      <c r="E739" s="631"/>
      <c r="F739" s="632"/>
      <c r="G739" s="136" t="str">
        <f>IF('PIN 16'!$G$52&gt;0,+'PIN 16'!$G$8," ")</f>
        <v xml:space="preserve"> </v>
      </c>
      <c r="H739" s="136" t="str">
        <f>IF('PIN 16'!$G$52&gt;0,+'PIN 16'!$G$7," ")</f>
        <v xml:space="preserve"> </v>
      </c>
      <c r="I739" s="90" t="str">
        <f>IF('PIN 16'!$G$52&gt;0,+ROUND('PIN 16'!$G$56,2)," ")</f>
        <v xml:space="preserve"> </v>
      </c>
      <c r="J739" s="90" t="str">
        <f t="shared" si="13"/>
        <v xml:space="preserve"> </v>
      </c>
    </row>
    <row r="740" spans="2:10" ht="20.100000000000001" customHeight="1" x14ac:dyDescent="0.3">
      <c r="B740" s="126">
        <v>17</v>
      </c>
      <c r="C740" s="136" t="str">
        <f>IF('PIN 17'!$G$52&gt;0,+'PIN 17'!$G$5," ")</f>
        <v xml:space="preserve"> </v>
      </c>
      <c r="D740" s="630" t="str">
        <f>IF('PIN 17'!$G$52&gt;0,+'PIN 17'!$G$6," ")</f>
        <v xml:space="preserve"> </v>
      </c>
      <c r="E740" s="631"/>
      <c r="F740" s="632"/>
      <c r="G740" s="136" t="str">
        <f>IF('PIN 17'!$G$52&gt;0,+'PIN 17'!$G$8," ")</f>
        <v xml:space="preserve"> </v>
      </c>
      <c r="H740" s="136" t="str">
        <f>IF('PIN 17'!$G$52&gt;0,+'PIN 17'!$G$7," ")</f>
        <v xml:space="preserve"> </v>
      </c>
      <c r="I740" s="90" t="str">
        <f>IF('PIN 17'!$G$52&gt;0,+ROUND('PIN 17'!$G$56,2)," ")</f>
        <v xml:space="preserve"> </v>
      </c>
      <c r="J740" s="90" t="str">
        <f t="shared" si="13"/>
        <v xml:space="preserve"> </v>
      </c>
    </row>
    <row r="741" spans="2:10" ht="20.100000000000001" customHeight="1" x14ac:dyDescent="0.3">
      <c r="B741" s="126">
        <v>18</v>
      </c>
      <c r="C741" s="136" t="str">
        <f>IF('PIN 18'!$G$52&gt;0,+'PIN 18'!$G$5," ")</f>
        <v xml:space="preserve"> </v>
      </c>
      <c r="D741" s="630" t="str">
        <f>IF('PIN 18'!$G$52&gt;0,+'PIN 18'!$G$6," ")</f>
        <v xml:space="preserve"> </v>
      </c>
      <c r="E741" s="631"/>
      <c r="F741" s="632"/>
      <c r="G741" s="136" t="str">
        <f>IF('PIN 18'!$G$52&gt;0,+'PIN 18'!$G$8," ")</f>
        <v xml:space="preserve"> </v>
      </c>
      <c r="H741" s="136" t="str">
        <f>IF('PIN 18'!$G$52&gt;0,+'PIN 18'!$G$7," ")</f>
        <v xml:space="preserve"> </v>
      </c>
      <c r="I741" s="90" t="str">
        <f>IF('PIN 18'!$G$52&gt;0,+ROUND('PIN 18'!$G$56,2)," ")</f>
        <v xml:space="preserve"> </v>
      </c>
      <c r="J741" s="90" t="str">
        <f t="shared" si="13"/>
        <v xml:space="preserve"> </v>
      </c>
    </row>
    <row r="742" spans="2:10" ht="20.100000000000001" customHeight="1" x14ac:dyDescent="0.3">
      <c r="B742" s="126">
        <v>19</v>
      </c>
      <c r="C742" s="136" t="str">
        <f>IF('PIN 19'!$G$52&gt;0,+'PIN 19'!$G$5," ")</f>
        <v xml:space="preserve"> </v>
      </c>
      <c r="D742" s="630" t="str">
        <f>IF('PIN 19'!$G$52&gt;0,+'PIN 19'!$G$6," ")</f>
        <v xml:space="preserve"> </v>
      </c>
      <c r="E742" s="631"/>
      <c r="F742" s="632"/>
      <c r="G742" s="136" t="str">
        <f>IF('PIN 19'!$G$52&gt;0,+'PIN 19'!$G$8," ")</f>
        <v xml:space="preserve"> </v>
      </c>
      <c r="H742" s="136" t="str">
        <f>IF('PIN 19'!$G$52&gt;0,+'PIN 19'!$G$7," ")</f>
        <v xml:space="preserve"> </v>
      </c>
      <c r="I742" s="90" t="str">
        <f>IF('PIN 19'!$G$52&gt;0,+ROUND('PIN 19'!$G$56,2)," ")</f>
        <v xml:space="preserve"> </v>
      </c>
      <c r="J742" s="90" t="str">
        <f t="shared" si="13"/>
        <v xml:space="preserve"> </v>
      </c>
    </row>
    <row r="743" spans="2:10" ht="20.100000000000001" customHeight="1" x14ac:dyDescent="0.3">
      <c r="B743" s="126">
        <v>20</v>
      </c>
      <c r="C743" s="136" t="str">
        <f>IF('PIN 20'!$G$52&gt;0,+'PIN 20'!$G$5," ")</f>
        <v xml:space="preserve"> </v>
      </c>
      <c r="D743" s="630" t="str">
        <f>IF('PIN 20'!$G$52&gt;0,+'PIN 20'!$G$6," ")</f>
        <v xml:space="preserve"> </v>
      </c>
      <c r="E743" s="631"/>
      <c r="F743" s="632"/>
      <c r="G743" s="136" t="str">
        <f>IF('PIN 20'!$G$52&gt;0,+'PIN 20'!$G$8," ")</f>
        <v xml:space="preserve"> </v>
      </c>
      <c r="H743" s="136" t="str">
        <f>IF('PIN 20'!$G$52&gt;0,+'PIN 20'!$G$7," ")</f>
        <v xml:space="preserve"> </v>
      </c>
      <c r="I743" s="90" t="str">
        <f>IF('PIN 20'!$G$52&gt;0,+ROUND('PIN 20'!$G$56,2)," ")</f>
        <v xml:space="preserve"> </v>
      </c>
      <c r="J743" s="90" t="str">
        <f t="shared" si="13"/>
        <v xml:space="preserve"> </v>
      </c>
    </row>
    <row r="744" spans="2:10" ht="20.100000000000001" customHeight="1" x14ac:dyDescent="0.3">
      <c r="H744" s="138"/>
      <c r="I744" s="146" t="s">
        <v>18</v>
      </c>
      <c r="J744" s="98">
        <f>SUM(J724:J743)</f>
        <v>0</v>
      </c>
    </row>
    <row r="745" spans="2:10" ht="20.100000000000001" customHeight="1" x14ac:dyDescent="0.3">
      <c r="C745" s="125" t="s">
        <v>65</v>
      </c>
      <c r="D745" s="646"/>
      <c r="E745" s="647"/>
      <c r="F745" s="647"/>
      <c r="G745" s="647"/>
      <c r="H745" s="647"/>
      <c r="I745" s="647"/>
      <c r="J745" s="647"/>
    </row>
    <row r="746" spans="2:10" ht="20.100000000000001" customHeight="1" x14ac:dyDescent="0.3">
      <c r="C746" s="643" t="str">
        <f>$C$45</f>
        <v xml:space="preserve"> ENTER NOTES HERE</v>
      </c>
      <c r="D746" s="644"/>
      <c r="E746" s="644"/>
      <c r="F746" s="644"/>
      <c r="G746" s="644"/>
      <c r="H746" s="644"/>
      <c r="I746" s="644"/>
      <c r="J746" s="644"/>
    </row>
    <row r="747" spans="2:10" ht="20.100000000000001" customHeight="1" x14ac:dyDescent="0.3">
      <c r="C747" s="645"/>
      <c r="D747" s="645"/>
      <c r="E747" s="645"/>
      <c r="F747" s="645"/>
      <c r="G747" s="645"/>
      <c r="H747" s="645"/>
      <c r="I747" s="645"/>
      <c r="J747" s="645"/>
    </row>
    <row r="748" spans="2:10" ht="20.100000000000001" customHeight="1" x14ac:dyDescent="0.3">
      <c r="C748" s="645"/>
      <c r="D748" s="645"/>
      <c r="E748" s="645"/>
      <c r="F748" s="645"/>
      <c r="G748" s="645"/>
      <c r="H748" s="645"/>
      <c r="I748" s="645"/>
      <c r="J748" s="645"/>
    </row>
    <row r="749" spans="2:10" ht="20.100000000000001" customHeight="1" x14ac:dyDescent="0.3">
      <c r="C749" s="645"/>
      <c r="D749" s="645"/>
      <c r="E749" s="645"/>
      <c r="F749" s="645"/>
      <c r="G749" s="645"/>
      <c r="H749" s="645"/>
      <c r="I749" s="645"/>
      <c r="J749" s="645"/>
    </row>
    <row r="750" spans="2:10" ht="20.100000000000001" customHeight="1" x14ac:dyDescent="0.3">
      <c r="C750" s="645"/>
      <c r="D750" s="645"/>
      <c r="E750" s="645"/>
      <c r="F750" s="645"/>
      <c r="G750" s="645"/>
      <c r="H750" s="645"/>
      <c r="I750" s="645"/>
      <c r="J750" s="645"/>
    </row>
    <row r="751" spans="2:10" ht="20.100000000000001" customHeight="1" x14ac:dyDescent="0.3">
      <c r="C751" s="645"/>
      <c r="D751" s="645"/>
      <c r="E751" s="645"/>
      <c r="F751" s="645"/>
      <c r="G751" s="645"/>
      <c r="H751" s="645"/>
      <c r="I751" s="645"/>
      <c r="J751" s="645"/>
    </row>
    <row r="754" spans="1:22" ht="20.100000000000001" customHeight="1" x14ac:dyDescent="0.3">
      <c r="C754" s="141"/>
      <c r="D754" s="142"/>
      <c r="E754" s="141"/>
      <c r="F754" s="143"/>
      <c r="H754" s="141"/>
      <c r="I754" s="147"/>
      <c r="J754" s="58"/>
    </row>
    <row r="755" spans="1:22" ht="20.100000000000001" customHeight="1" x14ac:dyDescent="0.3">
      <c r="C755" s="635" t="s">
        <v>224</v>
      </c>
      <c r="D755" s="636"/>
      <c r="E755" s="636"/>
      <c r="H755" s="634" t="s">
        <v>223</v>
      </c>
      <c r="I755" s="634"/>
      <c r="J755" s="634"/>
    </row>
    <row r="756" spans="1:22" ht="20.100000000000001" customHeight="1" x14ac:dyDescent="0.3">
      <c r="B756" s="194"/>
      <c r="C756" s="195">
        <f ca="1">NOW()</f>
        <v>43600.393459837964</v>
      </c>
      <c r="D756" s="196">
        <f ca="1">NOW()</f>
        <v>43600.393459837964</v>
      </c>
      <c r="E756" s="627"/>
      <c r="F756" s="627"/>
      <c r="G756" s="627"/>
      <c r="H756" s="627"/>
      <c r="I756" s="627"/>
      <c r="J756" s="627"/>
      <c r="K756" s="43"/>
      <c r="L756" s="44"/>
      <c r="M756" s="628" t="s">
        <v>276</v>
      </c>
      <c r="N756" s="629"/>
      <c r="O756" s="629"/>
      <c r="P756" s="629"/>
      <c r="Q756" s="629"/>
      <c r="R756" s="629"/>
      <c r="S756" s="629"/>
      <c r="T756" s="629"/>
      <c r="U756" s="629"/>
      <c r="V756" s="629"/>
    </row>
    <row r="757" spans="1:22" ht="20.100000000000001" customHeight="1" x14ac:dyDescent="0.3">
      <c r="A757" s="154">
        <v>15</v>
      </c>
      <c r="B757" s="198"/>
      <c r="C757" s="138"/>
      <c r="D757" s="197"/>
      <c r="E757" s="627"/>
      <c r="F757" s="627"/>
      <c r="G757" s="627"/>
      <c r="H757" s="627"/>
      <c r="I757" s="627"/>
      <c r="J757" s="627"/>
      <c r="K757" s="43"/>
      <c r="L757" s="45"/>
      <c r="M757" s="629"/>
      <c r="N757" s="629"/>
      <c r="O757" s="629"/>
      <c r="P757" s="629"/>
      <c r="Q757" s="629"/>
      <c r="R757" s="629"/>
      <c r="S757" s="629"/>
      <c r="T757" s="629"/>
      <c r="U757" s="629"/>
      <c r="V757" s="629"/>
    </row>
    <row r="758" spans="1:22" ht="18.75" x14ac:dyDescent="0.3">
      <c r="B758" s="198"/>
      <c r="C758" s="138"/>
      <c r="D758" s="197"/>
      <c r="E758" s="627"/>
      <c r="F758" s="627"/>
      <c r="G758" s="627"/>
      <c r="H758" s="627"/>
      <c r="I758" s="627"/>
      <c r="J758" s="627"/>
      <c r="K758" s="43"/>
      <c r="L758" s="44"/>
      <c r="M758" s="629"/>
      <c r="N758" s="629"/>
      <c r="O758" s="629"/>
      <c r="P758" s="629"/>
      <c r="Q758" s="629"/>
      <c r="R758" s="629"/>
      <c r="S758" s="629"/>
      <c r="T758" s="629"/>
      <c r="U758" s="629"/>
      <c r="V758" s="629"/>
    </row>
    <row r="759" spans="1:22" ht="18.75" x14ac:dyDescent="0.3">
      <c r="B759" s="633" t="s">
        <v>86</v>
      </c>
      <c r="C759" s="633"/>
      <c r="D759" s="633"/>
      <c r="E759" s="633"/>
      <c r="F759" s="633"/>
      <c r="G759" s="633"/>
      <c r="H759" s="633"/>
      <c r="I759" s="633"/>
      <c r="J759" s="633"/>
    </row>
    <row r="760" spans="1:22" ht="20.100000000000001" customHeight="1" x14ac:dyDescent="0.3">
      <c r="B760" s="633"/>
      <c r="C760" s="633"/>
      <c r="D760" s="633"/>
      <c r="E760" s="633"/>
      <c r="F760" s="633"/>
      <c r="G760" s="633"/>
      <c r="H760" s="633"/>
      <c r="I760" s="633"/>
      <c r="J760" s="633"/>
      <c r="L760" s="23"/>
    </row>
    <row r="761" spans="1:22" ht="20.100000000000001" customHeight="1" x14ac:dyDescent="0.35">
      <c r="B761" s="640" t="str">
        <f>'CONTACT INFO'!$C$7</f>
        <v>COMPANY NAME</v>
      </c>
      <c r="C761" s="626"/>
      <c r="D761" s="626"/>
      <c r="E761" s="626"/>
      <c r="F761" s="626"/>
      <c r="G761" s="626"/>
      <c r="H761" s="626"/>
      <c r="I761" s="626"/>
      <c r="J761" s="626"/>
      <c r="L761" s="23"/>
    </row>
    <row r="762" spans="1:22" ht="20.100000000000001" customHeight="1" x14ac:dyDescent="0.3">
      <c r="B762" s="625" t="str">
        <f>'CONTACT INFO'!$C$8</f>
        <v>ADDRESS</v>
      </c>
      <c r="C762" s="626"/>
      <c r="D762" s="626"/>
      <c r="E762" s="626"/>
      <c r="F762" s="626"/>
      <c r="G762" s="626"/>
      <c r="H762" s="626"/>
      <c r="I762" s="626"/>
      <c r="J762" s="626"/>
      <c r="L762" s="23"/>
    </row>
    <row r="763" spans="1:22" ht="20.100000000000001" customHeight="1" x14ac:dyDescent="0.3">
      <c r="B763" s="625" t="str">
        <f>'CONTACT INFO'!$C$9</f>
        <v>CITY, STATE, ZIP</v>
      </c>
      <c r="C763" s="626"/>
      <c r="D763" s="626"/>
      <c r="E763" s="626"/>
      <c r="F763" s="626"/>
      <c r="G763" s="626"/>
      <c r="H763" s="626"/>
      <c r="I763" s="626"/>
      <c r="J763" s="626"/>
      <c r="L763" s="23"/>
    </row>
    <row r="764" spans="1:22" ht="20.100000000000001" customHeight="1" x14ac:dyDescent="0.3">
      <c r="B764" s="625" t="str">
        <f>"ATTN: "&amp;'CONTACT INFO'!$C$5</f>
        <v>ATTN: CONTACT NAME</v>
      </c>
      <c r="C764" s="648"/>
      <c r="D764" s="648"/>
      <c r="E764" s="648"/>
      <c r="F764" s="648"/>
      <c r="G764" s="648"/>
      <c r="H764" s="648"/>
      <c r="I764" s="648"/>
      <c r="J764" s="648"/>
      <c r="L764" s="23"/>
    </row>
    <row r="765" spans="1:22" ht="20.100000000000001" customHeight="1" x14ac:dyDescent="0.3">
      <c r="B765" s="637" t="str">
        <f>'CONTACT INFO'!$B$10</f>
        <v>PHONE NUMBER:</v>
      </c>
      <c r="C765" s="637"/>
      <c r="D765" s="637"/>
      <c r="E765" s="637"/>
      <c r="F765" s="637"/>
      <c r="G765" s="638">
        <f>'CONTACT INFO'!$C$10</f>
        <v>1111111111</v>
      </c>
      <c r="H765" s="638"/>
      <c r="I765" s="638"/>
      <c r="J765" s="638"/>
      <c r="L765" s="23"/>
    </row>
    <row r="766" spans="1:22" ht="20.100000000000001" customHeight="1" x14ac:dyDescent="0.3">
      <c r="B766" s="304"/>
      <c r="C766" s="305"/>
      <c r="D766" s="305"/>
      <c r="E766" s="305"/>
      <c r="F766" s="308" t="str">
        <f>'CONTACT INFO'!$B$11</f>
        <v>FAX NUMBER:</v>
      </c>
      <c r="G766" s="639">
        <f>'CONTACT INFO'!$C$11</f>
        <v>1111111111</v>
      </c>
      <c r="H766" s="639"/>
      <c r="I766" s="639"/>
      <c r="J766" s="639"/>
      <c r="L766" s="23"/>
    </row>
    <row r="767" spans="1:22" ht="20.100000000000001" customHeight="1" x14ac:dyDescent="0.3">
      <c r="B767" s="625" t="str">
        <f>'CONTACT INFO'!$C$12</f>
        <v>E-MAIL ADDRESS</v>
      </c>
      <c r="C767" s="626"/>
      <c r="D767" s="626"/>
      <c r="E767" s="626"/>
      <c r="F767" s="626"/>
      <c r="G767" s="626"/>
      <c r="H767" s="626"/>
      <c r="I767" s="626"/>
      <c r="J767" s="626"/>
      <c r="L767" s="23"/>
    </row>
    <row r="768" spans="1:22" ht="20.100000000000001" customHeight="1" x14ac:dyDescent="0.3">
      <c r="B768" s="155"/>
      <c r="E768" s="127"/>
      <c r="F768" s="128"/>
      <c r="G768" s="22"/>
      <c r="K768" s="144"/>
      <c r="Q768" s="36"/>
      <c r="R768" s="35"/>
    </row>
    <row r="769" spans="2:10" ht="20.100000000000001" customHeight="1" x14ac:dyDescent="0.3">
      <c r="E769" s="127"/>
      <c r="F769" s="128"/>
      <c r="G769" s="22"/>
    </row>
    <row r="770" spans="2:10" ht="20.100000000000001" customHeight="1" x14ac:dyDescent="0.35">
      <c r="B770" s="129"/>
      <c r="C770" s="123" t="s">
        <v>1</v>
      </c>
      <c r="D770" s="641">
        <f>'PRIME CONTRACTORS'!D18</f>
        <v>0</v>
      </c>
      <c r="E770" s="642"/>
      <c r="F770" s="642"/>
      <c r="G770" s="642"/>
    </row>
    <row r="771" spans="2:10" ht="20.100000000000001" customHeight="1" x14ac:dyDescent="0.3">
      <c r="C771" s="123" t="s">
        <v>2</v>
      </c>
      <c r="D771" s="653">
        <f>'PRIME CONTRACTORS'!H18</f>
        <v>0</v>
      </c>
      <c r="E771" s="654"/>
      <c r="F771" s="654"/>
      <c r="G771" s="654"/>
    </row>
    <row r="772" spans="2:10" ht="20.100000000000001" customHeight="1" x14ac:dyDescent="0.3">
      <c r="C772" s="123" t="s">
        <v>3</v>
      </c>
      <c r="D772" s="649">
        <f>'PRIME CONTRACTORS'!J18</f>
        <v>0</v>
      </c>
      <c r="E772" s="650"/>
      <c r="F772" s="130" t="s">
        <v>4</v>
      </c>
      <c r="G772" s="311">
        <f>'PRIME CONTRACTORS'!K18</f>
        <v>0</v>
      </c>
    </row>
    <row r="773" spans="2:10" ht="20.100000000000001" customHeight="1" x14ac:dyDescent="0.3">
      <c r="C773" s="123" t="s">
        <v>225</v>
      </c>
      <c r="D773" s="651" t="str">
        <f>'PIN 1'!$D$6</f>
        <v>LETTING DATE</v>
      </c>
      <c r="E773" s="652"/>
      <c r="F773" s="652"/>
      <c r="G773" s="132"/>
    </row>
    <row r="774" spans="2:10" ht="20.100000000000001" customHeight="1" x14ac:dyDescent="0.3">
      <c r="C774" s="123" t="s">
        <v>226</v>
      </c>
      <c r="D774" s="131" t="str">
        <f>'PIN 1'!$D$7</f>
        <v>ITEM NUMBER</v>
      </c>
      <c r="E774" s="126" t="s">
        <v>228</v>
      </c>
      <c r="F774" s="131" t="str">
        <f>'PIN 1'!$D$8</f>
        <v>COUNTY</v>
      </c>
      <c r="G774" s="133" t="s">
        <v>227</v>
      </c>
      <c r="H774" s="131" t="str">
        <f>'PIN 1'!$G$6</f>
        <v>CONTRACT NUMBER</v>
      </c>
    </row>
    <row r="776" spans="2:10" ht="20.100000000000001" customHeight="1" x14ac:dyDescent="0.3">
      <c r="C776" s="125" t="s">
        <v>9</v>
      </c>
      <c r="D776" s="134"/>
      <c r="E776" s="125"/>
      <c r="F776" s="125"/>
      <c r="G776" s="135"/>
      <c r="H776" s="135"/>
      <c r="I776" s="97" t="s">
        <v>10</v>
      </c>
      <c r="J776" s="97" t="s">
        <v>11</v>
      </c>
    </row>
    <row r="777" spans="2:10" ht="20.100000000000001" customHeight="1" x14ac:dyDescent="0.3">
      <c r="C777" s="125" t="s">
        <v>12</v>
      </c>
      <c r="D777" s="134" t="s">
        <v>13</v>
      </c>
      <c r="E777" s="125"/>
      <c r="F777" s="125"/>
      <c r="G777" s="135" t="s">
        <v>14</v>
      </c>
      <c r="H777" s="135" t="s">
        <v>90</v>
      </c>
      <c r="I777" s="97" t="s">
        <v>16</v>
      </c>
      <c r="J777" s="97" t="s">
        <v>17</v>
      </c>
    </row>
    <row r="778" spans="2:10" ht="20.100000000000001" customHeight="1" x14ac:dyDescent="0.3">
      <c r="B778" s="126">
        <v>1</v>
      </c>
      <c r="C778" s="136" t="str">
        <f>IF('PIN 1'!$G$54&gt;0,+'PIN 1'!$G$7," ")</f>
        <v xml:space="preserve"> </v>
      </c>
      <c r="D778" s="630" t="str">
        <f>IF('PIN 1'!$G$54&gt;0,+'PIN 1'!$G$8," ")</f>
        <v xml:space="preserve"> </v>
      </c>
      <c r="E778" s="631"/>
      <c r="F778" s="632"/>
      <c r="G778" s="136" t="str">
        <f>IF('PIN 1'!$G$54&gt;0,+'PIN 1'!$G$10," ")</f>
        <v xml:space="preserve"> </v>
      </c>
      <c r="H778" s="136" t="str">
        <f>IF('PIN 1'!$G$54&gt;0,+'PIN 1'!$G$9," ")</f>
        <v xml:space="preserve"> </v>
      </c>
      <c r="I778" s="90" t="str">
        <f>IF('PIN 1'!$G$54&gt;0,+ROUND('PIN 1'!$G$58,2)," ")</f>
        <v xml:space="preserve"> </v>
      </c>
      <c r="J778" s="90" t="str">
        <f t="shared" ref="J778:J797" si="14">IF(I778&gt;0,+H778*I778," ")</f>
        <v xml:space="preserve"> </v>
      </c>
    </row>
    <row r="779" spans="2:10" ht="20.100000000000001" customHeight="1" x14ac:dyDescent="0.3">
      <c r="B779" s="126">
        <v>2</v>
      </c>
      <c r="C779" s="136" t="str">
        <f>IF('PIN 2'!$G$52&gt;0,+'PIN 2'!$G$5," ")</f>
        <v xml:space="preserve"> </v>
      </c>
      <c r="D779" s="630" t="str">
        <f>IF('PIN 2'!$G$52&gt;0,+'PIN 2'!$G$6," ")</f>
        <v xml:space="preserve"> </v>
      </c>
      <c r="E779" s="631"/>
      <c r="F779" s="632"/>
      <c r="G779" s="136" t="str">
        <f>IF('PIN 2'!$G$52&gt;0,+'PIN 2'!$G$8," ")</f>
        <v xml:space="preserve"> </v>
      </c>
      <c r="H779" s="136" t="str">
        <f>IF('PIN 2'!$G$52&gt;0,+'PIN 2'!$G$7," ")</f>
        <v xml:space="preserve"> </v>
      </c>
      <c r="I779" s="90" t="str">
        <f>IF('PIN 2'!$G$52&gt;0,+ROUND('PIN 2'!$G$56,2)," ")</f>
        <v xml:space="preserve"> </v>
      </c>
      <c r="J779" s="90" t="str">
        <f t="shared" si="14"/>
        <v xml:space="preserve"> </v>
      </c>
    </row>
    <row r="780" spans="2:10" ht="20.100000000000001" customHeight="1" x14ac:dyDescent="0.3">
      <c r="B780" s="126">
        <v>3</v>
      </c>
      <c r="C780" s="136" t="str">
        <f>IF('PIN 3'!$G$52&gt;0,+'PIN 3'!$G$5," ")</f>
        <v xml:space="preserve"> </v>
      </c>
      <c r="D780" s="630" t="str">
        <f>IF('PIN 3'!$G$52&gt;0,+'PIN 3'!$G$6," ")</f>
        <v xml:space="preserve"> </v>
      </c>
      <c r="E780" s="631"/>
      <c r="F780" s="632"/>
      <c r="G780" s="136" t="str">
        <f>IF('PIN 3'!$G$52&gt;0,+'PIN 3'!$G$8," ")</f>
        <v xml:space="preserve"> </v>
      </c>
      <c r="H780" s="136" t="str">
        <f>IF('PIN 3'!$G$52&gt;0,+'PIN 3'!$G$7," ")</f>
        <v xml:space="preserve"> </v>
      </c>
      <c r="I780" s="90" t="str">
        <f>IF('PIN 3'!$G$52&gt;0,+ROUND('PIN 3'!$G$56,2)," ")</f>
        <v xml:space="preserve"> </v>
      </c>
      <c r="J780" s="90" t="str">
        <f t="shared" si="14"/>
        <v xml:space="preserve"> </v>
      </c>
    </row>
    <row r="781" spans="2:10" ht="20.100000000000001" customHeight="1" x14ac:dyDescent="0.3">
      <c r="B781" s="126">
        <v>4</v>
      </c>
      <c r="C781" s="136" t="str">
        <f>IF('PIN 4'!$G$52&gt;0,+'PIN 4'!$G$5," ")</f>
        <v xml:space="preserve"> </v>
      </c>
      <c r="D781" s="630" t="str">
        <f>IF('PIN 4'!$G$52&gt;0,+'PIN 4'!$G$6," ")</f>
        <v xml:space="preserve"> </v>
      </c>
      <c r="E781" s="631"/>
      <c r="F781" s="632"/>
      <c r="G781" s="136" t="str">
        <f>IF('PIN 4'!$G$52&gt;0,+'PIN 4'!$G$8," ")</f>
        <v xml:space="preserve"> </v>
      </c>
      <c r="H781" s="136" t="str">
        <f>IF('PIN 4'!$G$52&gt;0,+'PIN 4'!$G$7," ")</f>
        <v xml:space="preserve"> </v>
      </c>
      <c r="I781" s="90" t="str">
        <f>IF('PIN 4'!$G$52&gt;0,+ROUND('PIN 4'!$G$56,2)," ")</f>
        <v xml:space="preserve"> </v>
      </c>
      <c r="J781" s="90" t="str">
        <f t="shared" si="14"/>
        <v xml:space="preserve"> </v>
      </c>
    </row>
    <row r="782" spans="2:10" ht="20.100000000000001" customHeight="1" x14ac:dyDescent="0.3">
      <c r="B782" s="126">
        <v>5</v>
      </c>
      <c r="C782" s="136" t="str">
        <f>IF('PIN 5'!$G$52&gt;0,+'PIN 5'!$G$5," ")</f>
        <v xml:space="preserve"> </v>
      </c>
      <c r="D782" s="630" t="str">
        <f>IF('PIN 5'!$G$52&gt;0,+'PIN 5'!$G$6," ")</f>
        <v xml:space="preserve"> </v>
      </c>
      <c r="E782" s="631"/>
      <c r="F782" s="632"/>
      <c r="G782" s="136" t="str">
        <f>IF('PIN 5'!$G$52&gt;0,+'PIN 5'!$G$8," ")</f>
        <v xml:space="preserve"> </v>
      </c>
      <c r="H782" s="136" t="str">
        <f>IF('PIN 5'!$G$52&gt;0,+'PIN 5'!$G$7," ")</f>
        <v xml:space="preserve"> </v>
      </c>
      <c r="I782" s="90" t="str">
        <f>IF('PIN 5'!$G$52&gt;0,+ROUND('PIN 5'!$G$56,2)," ")</f>
        <v xml:space="preserve"> </v>
      </c>
      <c r="J782" s="90" t="str">
        <f t="shared" si="14"/>
        <v xml:space="preserve"> </v>
      </c>
    </row>
    <row r="783" spans="2:10" ht="20.100000000000001" customHeight="1" x14ac:dyDescent="0.3">
      <c r="B783" s="126">
        <v>6</v>
      </c>
      <c r="C783" s="136" t="str">
        <f>IF('PIN 6'!$G$52&gt;0,+'PIN 6'!$G$5," ")</f>
        <v xml:space="preserve"> </v>
      </c>
      <c r="D783" s="630" t="str">
        <f>IF('PIN 6'!$G$52&gt;0,+'PIN 6'!$G$6," ")</f>
        <v xml:space="preserve"> </v>
      </c>
      <c r="E783" s="631"/>
      <c r="F783" s="632"/>
      <c r="G783" s="136" t="str">
        <f>IF('PIN 6'!$G$52&gt;0,+'PIN 6'!$G$8," ")</f>
        <v xml:space="preserve"> </v>
      </c>
      <c r="H783" s="136" t="str">
        <f>IF('PIN 6'!$G$52&gt;0,+'PIN 6'!$G$7," ")</f>
        <v xml:space="preserve"> </v>
      </c>
      <c r="I783" s="90" t="str">
        <f>IF('PIN 6'!$G$52&gt;0,+ROUND('PIN 6'!$G$56,2)," ")</f>
        <v xml:space="preserve"> </v>
      </c>
      <c r="J783" s="90" t="str">
        <f t="shared" si="14"/>
        <v xml:space="preserve"> </v>
      </c>
    </row>
    <row r="784" spans="2:10" ht="20.100000000000001" customHeight="1" x14ac:dyDescent="0.3">
      <c r="B784" s="126">
        <v>7</v>
      </c>
      <c r="C784" s="136" t="str">
        <f>IF('PIN 7'!$G$52&gt;0,+'PIN 7'!$G$5," ")</f>
        <v xml:space="preserve"> </v>
      </c>
      <c r="D784" s="630" t="str">
        <f>IF('PIN 7'!$G$52&gt;0,+'PIN 7'!$G$6," ")</f>
        <v xml:space="preserve"> </v>
      </c>
      <c r="E784" s="631"/>
      <c r="F784" s="632"/>
      <c r="G784" s="136" t="str">
        <f>IF('PIN 7'!$G$52&gt;0,+'PIN 7'!$G$8," ")</f>
        <v xml:space="preserve"> </v>
      </c>
      <c r="H784" s="136" t="str">
        <f>IF('PIN 7'!$G$52&gt;0,+'PIN 7'!$G$7," ")</f>
        <v xml:space="preserve"> </v>
      </c>
      <c r="I784" s="90" t="str">
        <f>IF('PIN 7'!$G$52&gt;0,+ROUND('PIN 7'!$G$56,2)," ")</f>
        <v xml:space="preserve"> </v>
      </c>
      <c r="J784" s="90" t="str">
        <f t="shared" si="14"/>
        <v xml:space="preserve"> </v>
      </c>
    </row>
    <row r="785" spans="2:10" ht="20.100000000000001" customHeight="1" x14ac:dyDescent="0.3">
      <c r="B785" s="126">
        <v>8</v>
      </c>
      <c r="C785" s="136" t="str">
        <f>IF('PIN 8'!$G$52&gt;0,+'PIN 8'!$G$5," ")</f>
        <v xml:space="preserve"> </v>
      </c>
      <c r="D785" s="630" t="str">
        <f>IF('PIN 8'!$G$52&gt;0,+'PIN 8'!$G$6," ")</f>
        <v xml:space="preserve"> </v>
      </c>
      <c r="E785" s="631"/>
      <c r="F785" s="632"/>
      <c r="G785" s="136" t="str">
        <f>IF('PIN 8'!$G$52&gt;0,+'PIN 8'!$G$8," ")</f>
        <v xml:space="preserve"> </v>
      </c>
      <c r="H785" s="136" t="str">
        <f>IF('PIN 8'!$G$52&gt;0,+'PIN 8'!$G$7," ")</f>
        <v xml:space="preserve"> </v>
      </c>
      <c r="I785" s="90" t="str">
        <f>IF('PIN 8'!$G$52&gt;0,+ROUND('PIN 8'!$G$56,2)," ")</f>
        <v xml:space="preserve"> </v>
      </c>
      <c r="J785" s="90" t="str">
        <f t="shared" si="14"/>
        <v xml:space="preserve"> </v>
      </c>
    </row>
    <row r="786" spans="2:10" ht="20.100000000000001" customHeight="1" x14ac:dyDescent="0.3">
      <c r="B786" s="126">
        <v>9</v>
      </c>
      <c r="C786" s="136" t="str">
        <f>IF('PIN 9'!$G$52&gt;0,+'PIN 9'!$G$5," ")</f>
        <v xml:space="preserve"> </v>
      </c>
      <c r="D786" s="630" t="str">
        <f>IF('PIN 9'!$G$52&gt;0,+'PIN 9'!$G$6," ")</f>
        <v xml:space="preserve"> </v>
      </c>
      <c r="E786" s="631"/>
      <c r="F786" s="632"/>
      <c r="G786" s="136" t="str">
        <f>IF('PIN 9'!$G$52&gt;0,+'PIN 9'!$G$8," ")</f>
        <v xml:space="preserve"> </v>
      </c>
      <c r="H786" s="136" t="str">
        <f>IF('PIN 9'!$G$52&gt;0,+'PIN 9'!$G$7," ")</f>
        <v xml:space="preserve"> </v>
      </c>
      <c r="I786" s="90" t="str">
        <f>IF('PIN 9'!$G$52&gt;0,+ROUND('PIN 9'!$G$56,2)," ")</f>
        <v xml:space="preserve"> </v>
      </c>
      <c r="J786" s="90" t="str">
        <f t="shared" si="14"/>
        <v xml:space="preserve"> </v>
      </c>
    </row>
    <row r="787" spans="2:10" ht="20.100000000000001" customHeight="1" x14ac:dyDescent="0.3">
      <c r="B787" s="126">
        <v>10</v>
      </c>
      <c r="C787" s="136" t="str">
        <f>IF('PIN 10'!$G$52&gt;0,+'PIN 10'!$G$5," ")</f>
        <v xml:space="preserve"> </v>
      </c>
      <c r="D787" s="630" t="str">
        <f>IF('PIN 10'!$G$52&gt;0,+'PIN 10'!$G$6," ")</f>
        <v xml:space="preserve"> </v>
      </c>
      <c r="E787" s="631"/>
      <c r="F787" s="632"/>
      <c r="G787" s="136" t="str">
        <f>IF('PIN 10'!$G$52&gt;0,+'PIN 10'!$G$8," ")</f>
        <v xml:space="preserve"> </v>
      </c>
      <c r="H787" s="136" t="str">
        <f>IF('PIN 10'!$G$52&gt;0,+'PIN 10'!$G$7," ")</f>
        <v xml:space="preserve"> </v>
      </c>
      <c r="I787" s="90" t="str">
        <f>IF('PIN 10'!$G$52&gt;0,+ROUND('PIN 10'!$G$56,2)," ")</f>
        <v xml:space="preserve"> </v>
      </c>
      <c r="J787" s="90" t="str">
        <f t="shared" si="14"/>
        <v xml:space="preserve"> </v>
      </c>
    </row>
    <row r="788" spans="2:10" ht="20.100000000000001" customHeight="1" x14ac:dyDescent="0.3">
      <c r="B788" s="126">
        <v>11</v>
      </c>
      <c r="C788" s="136" t="str">
        <f>IF('PIN 11'!$G$52&gt;0,+'PIN 11'!$G$5," ")</f>
        <v xml:space="preserve"> </v>
      </c>
      <c r="D788" s="630" t="str">
        <f>IF('PIN 11'!$G$52&gt;0,+'PIN 11'!$G$6," ")</f>
        <v xml:space="preserve"> </v>
      </c>
      <c r="E788" s="631"/>
      <c r="F788" s="632"/>
      <c r="G788" s="136" t="str">
        <f>IF('PIN 11'!$G$52&gt;0,+'PIN 11'!$G$8," ")</f>
        <v xml:space="preserve"> </v>
      </c>
      <c r="H788" s="136" t="str">
        <f>IF('PIN 11'!$G$52&gt;0,+'PIN 11'!$G$7," ")</f>
        <v xml:space="preserve"> </v>
      </c>
      <c r="I788" s="90" t="str">
        <f>IF('PIN 11'!$G$52&gt;0,+ROUND('PIN 11'!$G$56,2)," ")</f>
        <v xml:space="preserve"> </v>
      </c>
      <c r="J788" s="90" t="str">
        <f t="shared" si="14"/>
        <v xml:space="preserve"> </v>
      </c>
    </row>
    <row r="789" spans="2:10" ht="20.100000000000001" customHeight="1" x14ac:dyDescent="0.3">
      <c r="B789" s="126">
        <v>12</v>
      </c>
      <c r="C789" s="136" t="str">
        <f>IF('PIN 12'!$G$52&gt;0,+'PIN 12'!$G$5," ")</f>
        <v xml:space="preserve"> </v>
      </c>
      <c r="D789" s="630" t="str">
        <f>IF('PIN 12'!$G$52&gt;0,+'PIN 12'!$G$6," ")</f>
        <v xml:space="preserve"> </v>
      </c>
      <c r="E789" s="631"/>
      <c r="F789" s="632"/>
      <c r="G789" s="136" t="str">
        <f>IF('PIN 12'!$G$52&gt;0,+'PIN 12'!$G$8," ")</f>
        <v xml:space="preserve"> </v>
      </c>
      <c r="H789" s="136" t="str">
        <f>IF('PIN 12'!$G$52&gt;0,+'PIN 12'!$G$7," ")</f>
        <v xml:space="preserve"> </v>
      </c>
      <c r="I789" s="90" t="str">
        <f>IF('PIN 12'!$G$52&gt;0,+ROUND('PIN 12'!$G$56,2)," ")</f>
        <v xml:space="preserve"> </v>
      </c>
      <c r="J789" s="90" t="str">
        <f t="shared" si="14"/>
        <v xml:space="preserve"> </v>
      </c>
    </row>
    <row r="790" spans="2:10" ht="20.100000000000001" customHeight="1" x14ac:dyDescent="0.3">
      <c r="B790" s="126">
        <v>13</v>
      </c>
      <c r="C790" s="136" t="str">
        <f>IF('PIN 13'!$G$52&gt;0,+'PIN 13'!$G$5," ")</f>
        <v xml:space="preserve"> </v>
      </c>
      <c r="D790" s="630" t="str">
        <f>IF('PIN 13'!$G$52&gt;0,+'PIN 13'!$G$6," ")</f>
        <v xml:space="preserve"> </v>
      </c>
      <c r="E790" s="631"/>
      <c r="F790" s="632"/>
      <c r="G790" s="136" t="str">
        <f>IF('PIN 13'!$G$52&gt;0,+'PIN 13'!$G$8," ")</f>
        <v xml:space="preserve"> </v>
      </c>
      <c r="H790" s="136" t="str">
        <f>IF('PIN 13'!$G$52&gt;0,+'PIN 13'!$G$7," ")</f>
        <v xml:space="preserve"> </v>
      </c>
      <c r="I790" s="90" t="str">
        <f>IF('PIN 13'!$G$52&gt;0,+ROUND('PIN 13'!$G$56,2)," ")</f>
        <v xml:space="preserve"> </v>
      </c>
      <c r="J790" s="90" t="str">
        <f t="shared" si="14"/>
        <v xml:space="preserve"> </v>
      </c>
    </row>
    <row r="791" spans="2:10" ht="20.100000000000001" customHeight="1" x14ac:dyDescent="0.3">
      <c r="B791" s="126">
        <v>14</v>
      </c>
      <c r="C791" s="136" t="str">
        <f>IF('PIN 14'!$G$52&gt;0,+'PIN 14'!$G$5," ")</f>
        <v xml:space="preserve"> </v>
      </c>
      <c r="D791" s="630" t="str">
        <f>IF('PIN 14'!$G$52&gt;0,+'PIN 14'!$G$6," ")</f>
        <v xml:space="preserve"> </v>
      </c>
      <c r="E791" s="631"/>
      <c r="F791" s="632"/>
      <c r="G791" s="136" t="str">
        <f>IF('PIN 14'!$G$52&gt;0,+'PIN 14'!$G$8," ")</f>
        <v xml:space="preserve"> </v>
      </c>
      <c r="H791" s="136" t="str">
        <f>IF('PIN 14'!$G$52&gt;0,+'PIN 14'!$G$7," ")</f>
        <v xml:space="preserve"> </v>
      </c>
      <c r="I791" s="90" t="str">
        <f>IF('PIN 14'!$G$52&gt;0,+ROUND('PIN 14'!$G$56,2)," ")</f>
        <v xml:space="preserve"> </v>
      </c>
      <c r="J791" s="90" t="str">
        <f t="shared" si="14"/>
        <v xml:space="preserve"> </v>
      </c>
    </row>
    <row r="792" spans="2:10" ht="20.100000000000001" customHeight="1" x14ac:dyDescent="0.3">
      <c r="B792" s="126">
        <v>15</v>
      </c>
      <c r="C792" s="136" t="str">
        <f>IF('PIN 15'!$G$52&gt;0,+'PIN 15'!$G$5," ")</f>
        <v xml:space="preserve"> </v>
      </c>
      <c r="D792" s="630" t="str">
        <f>IF('PIN 15'!$G$52&gt;0,+'PIN 15'!$G$6," ")</f>
        <v xml:space="preserve"> </v>
      </c>
      <c r="E792" s="631"/>
      <c r="F792" s="632"/>
      <c r="G792" s="136" t="str">
        <f>IF('PIN 15'!$G$52&gt;0,+'PIN 15'!$G$8," ")</f>
        <v xml:space="preserve"> </v>
      </c>
      <c r="H792" s="136" t="str">
        <f>IF('PIN 15'!$G$52&gt;0,+'PIN 15'!$G$7," ")</f>
        <v xml:space="preserve"> </v>
      </c>
      <c r="I792" s="90" t="str">
        <f>IF('PIN 15'!$G$52&gt;0,+ROUND('PIN 15'!$G$56,2)," ")</f>
        <v xml:space="preserve"> </v>
      </c>
      <c r="J792" s="90" t="str">
        <f t="shared" si="14"/>
        <v xml:space="preserve"> </v>
      </c>
    </row>
    <row r="793" spans="2:10" ht="20.100000000000001" customHeight="1" x14ac:dyDescent="0.3">
      <c r="B793" s="126">
        <v>16</v>
      </c>
      <c r="C793" s="136" t="str">
        <f>IF('PIN 16'!$G$52&gt;0,+'PIN 16'!$G$5," ")</f>
        <v xml:space="preserve"> </v>
      </c>
      <c r="D793" s="630" t="str">
        <f>IF('PIN 16'!$G$52&gt;0,+'PIN 16'!$G$6," ")</f>
        <v xml:space="preserve"> </v>
      </c>
      <c r="E793" s="631"/>
      <c r="F793" s="632"/>
      <c r="G793" s="136" t="str">
        <f>IF('PIN 16'!$G$52&gt;0,+'PIN 16'!$G$8," ")</f>
        <v xml:space="preserve"> </v>
      </c>
      <c r="H793" s="136" t="str">
        <f>IF('PIN 16'!$G$52&gt;0,+'PIN 16'!$G$7," ")</f>
        <v xml:space="preserve"> </v>
      </c>
      <c r="I793" s="90" t="str">
        <f>IF('PIN 16'!$G$52&gt;0,+ROUND('PIN 16'!$G$56,2)," ")</f>
        <v xml:space="preserve"> </v>
      </c>
      <c r="J793" s="90" t="str">
        <f t="shared" si="14"/>
        <v xml:space="preserve"> </v>
      </c>
    </row>
    <row r="794" spans="2:10" ht="20.100000000000001" customHeight="1" x14ac:dyDescent="0.3">
      <c r="B794" s="126">
        <v>17</v>
      </c>
      <c r="C794" s="136" t="str">
        <f>IF('PIN 17'!$G$52&gt;0,+'PIN 17'!$G$5," ")</f>
        <v xml:space="preserve"> </v>
      </c>
      <c r="D794" s="630" t="str">
        <f>IF('PIN 17'!$G$52&gt;0,+'PIN 17'!$G$6," ")</f>
        <v xml:space="preserve"> </v>
      </c>
      <c r="E794" s="631"/>
      <c r="F794" s="632"/>
      <c r="G794" s="136" t="str">
        <f>IF('PIN 17'!$G$52&gt;0,+'PIN 17'!$G$8," ")</f>
        <v xml:space="preserve"> </v>
      </c>
      <c r="H794" s="136" t="str">
        <f>IF('PIN 17'!$G$52&gt;0,+'PIN 17'!$G$7," ")</f>
        <v xml:space="preserve"> </v>
      </c>
      <c r="I794" s="90" t="str">
        <f>IF('PIN 17'!$G$52&gt;0,+ROUND('PIN 17'!$G$56,2)," ")</f>
        <v xml:space="preserve"> </v>
      </c>
      <c r="J794" s="90" t="str">
        <f t="shared" si="14"/>
        <v xml:space="preserve"> </v>
      </c>
    </row>
    <row r="795" spans="2:10" ht="20.100000000000001" customHeight="1" x14ac:dyDescent="0.3">
      <c r="B795" s="126">
        <v>18</v>
      </c>
      <c r="C795" s="136" t="str">
        <f>IF('PIN 18'!$G$52&gt;0,+'PIN 18'!$G$5," ")</f>
        <v xml:space="preserve"> </v>
      </c>
      <c r="D795" s="630" t="str">
        <f>IF('PIN 18'!$G$52&gt;0,+'PIN 18'!$G$6," ")</f>
        <v xml:space="preserve"> </v>
      </c>
      <c r="E795" s="631"/>
      <c r="F795" s="632"/>
      <c r="G795" s="136" t="str">
        <f>IF('PIN 18'!$G$52&gt;0,+'PIN 18'!$G$8," ")</f>
        <v xml:space="preserve"> </v>
      </c>
      <c r="H795" s="136" t="str">
        <f>IF('PIN 18'!$G$52&gt;0,+'PIN 18'!$G$7," ")</f>
        <v xml:space="preserve"> </v>
      </c>
      <c r="I795" s="90" t="str">
        <f>IF('PIN 18'!$G$52&gt;0,+ROUND('PIN 18'!$G$56,2)," ")</f>
        <v xml:space="preserve"> </v>
      </c>
      <c r="J795" s="90" t="str">
        <f t="shared" si="14"/>
        <v xml:space="preserve"> </v>
      </c>
    </row>
    <row r="796" spans="2:10" ht="20.100000000000001" customHeight="1" x14ac:dyDescent="0.3">
      <c r="B796" s="126">
        <v>19</v>
      </c>
      <c r="C796" s="136" t="str">
        <f>IF('PIN 19'!$G$52&gt;0,+'PIN 19'!$G$5," ")</f>
        <v xml:space="preserve"> </v>
      </c>
      <c r="D796" s="630" t="str">
        <f>IF('PIN 19'!$G$52&gt;0,+'PIN 19'!$G$6," ")</f>
        <v xml:space="preserve"> </v>
      </c>
      <c r="E796" s="631"/>
      <c r="F796" s="632"/>
      <c r="G796" s="136" t="str">
        <f>IF('PIN 19'!$G$52&gt;0,+'PIN 19'!$G$8," ")</f>
        <v xml:space="preserve"> </v>
      </c>
      <c r="H796" s="136" t="str">
        <f>IF('PIN 19'!$G$52&gt;0,+'PIN 19'!$G$7," ")</f>
        <v xml:space="preserve"> </v>
      </c>
      <c r="I796" s="90" t="str">
        <f>IF('PIN 19'!$G$52&gt;0,+ROUND('PIN 19'!$G$56,2)," ")</f>
        <v xml:space="preserve"> </v>
      </c>
      <c r="J796" s="90" t="str">
        <f t="shared" si="14"/>
        <v xml:space="preserve"> </v>
      </c>
    </row>
    <row r="797" spans="2:10" ht="20.100000000000001" customHeight="1" x14ac:dyDescent="0.3">
      <c r="B797" s="126">
        <v>20</v>
      </c>
      <c r="C797" s="136" t="str">
        <f>IF('PIN 20'!$G$52&gt;0,+'PIN 20'!$G$5," ")</f>
        <v xml:space="preserve"> </v>
      </c>
      <c r="D797" s="630" t="str">
        <f>IF('PIN 20'!$G$52&gt;0,+'PIN 20'!$G$6," ")</f>
        <v xml:space="preserve"> </v>
      </c>
      <c r="E797" s="631"/>
      <c r="F797" s="632"/>
      <c r="G797" s="136" t="str">
        <f>IF('PIN 20'!$G$52&gt;0,+'PIN 20'!$G$8," ")</f>
        <v xml:space="preserve"> </v>
      </c>
      <c r="H797" s="136" t="str">
        <f>IF('PIN 20'!$G$52&gt;0,+'PIN 20'!$G$7," ")</f>
        <v xml:space="preserve"> </v>
      </c>
      <c r="I797" s="90" t="str">
        <f>IF('PIN 20'!$G$52&gt;0,+ROUND('PIN 20'!$G$56,2)," ")</f>
        <v xml:space="preserve"> </v>
      </c>
      <c r="J797" s="90" t="str">
        <f t="shared" si="14"/>
        <v xml:space="preserve"> </v>
      </c>
    </row>
    <row r="798" spans="2:10" ht="20.100000000000001" customHeight="1" x14ac:dyDescent="0.3">
      <c r="H798" s="138"/>
      <c r="I798" s="146" t="s">
        <v>18</v>
      </c>
      <c r="J798" s="98">
        <f>SUM(J778:J797)</f>
        <v>0</v>
      </c>
    </row>
    <row r="799" spans="2:10" ht="20.100000000000001" customHeight="1" x14ac:dyDescent="0.3">
      <c r="C799" s="125" t="s">
        <v>65</v>
      </c>
      <c r="D799" s="646"/>
      <c r="E799" s="647"/>
      <c r="F799" s="647"/>
      <c r="G799" s="647"/>
      <c r="H799" s="647"/>
      <c r="I799" s="647"/>
      <c r="J799" s="647"/>
    </row>
    <row r="800" spans="2:10" ht="20.100000000000001" customHeight="1" x14ac:dyDescent="0.3">
      <c r="C800" s="643" t="str">
        <f>$C$45</f>
        <v xml:space="preserve"> ENTER NOTES HERE</v>
      </c>
      <c r="D800" s="644"/>
      <c r="E800" s="644"/>
      <c r="F800" s="644"/>
      <c r="G800" s="644"/>
      <c r="H800" s="644"/>
      <c r="I800" s="644"/>
      <c r="J800" s="644"/>
    </row>
    <row r="801" spans="1:22" ht="20.100000000000001" customHeight="1" x14ac:dyDescent="0.3">
      <c r="C801" s="645"/>
      <c r="D801" s="645"/>
      <c r="E801" s="645"/>
      <c r="F801" s="645"/>
      <c r="G801" s="645"/>
      <c r="H801" s="645"/>
      <c r="I801" s="645"/>
      <c r="J801" s="645"/>
    </row>
    <row r="802" spans="1:22" ht="20.100000000000001" customHeight="1" x14ac:dyDescent="0.3">
      <c r="C802" s="645"/>
      <c r="D802" s="645"/>
      <c r="E802" s="645"/>
      <c r="F802" s="645"/>
      <c r="G802" s="645"/>
      <c r="H802" s="645"/>
      <c r="I802" s="645"/>
      <c r="J802" s="645"/>
    </row>
    <row r="803" spans="1:22" ht="20.100000000000001" customHeight="1" x14ac:dyDescent="0.3">
      <c r="C803" s="645"/>
      <c r="D803" s="645"/>
      <c r="E803" s="645"/>
      <c r="F803" s="645"/>
      <c r="G803" s="645"/>
      <c r="H803" s="645"/>
      <c r="I803" s="645"/>
      <c r="J803" s="645"/>
    </row>
    <row r="804" spans="1:22" ht="20.100000000000001" customHeight="1" x14ac:dyDescent="0.3">
      <c r="C804" s="645"/>
      <c r="D804" s="645"/>
      <c r="E804" s="645"/>
      <c r="F804" s="645"/>
      <c r="G804" s="645"/>
      <c r="H804" s="645"/>
      <c r="I804" s="645"/>
      <c r="J804" s="645"/>
    </row>
    <row r="805" spans="1:22" ht="20.100000000000001" customHeight="1" x14ac:dyDescent="0.3">
      <c r="C805" s="645"/>
      <c r="D805" s="645"/>
      <c r="E805" s="645"/>
      <c r="F805" s="645"/>
      <c r="G805" s="645"/>
      <c r="H805" s="645"/>
      <c r="I805" s="645"/>
      <c r="J805" s="645"/>
    </row>
    <row r="808" spans="1:22" ht="20.100000000000001" customHeight="1" x14ac:dyDescent="0.3">
      <c r="C808" s="141"/>
      <c r="D808" s="142"/>
      <c r="E808" s="141"/>
      <c r="F808" s="143"/>
      <c r="H808" s="141"/>
      <c r="I808" s="147"/>
      <c r="J808" s="58"/>
    </row>
    <row r="809" spans="1:22" ht="20.100000000000001" customHeight="1" x14ac:dyDescent="0.3">
      <c r="C809" s="635" t="s">
        <v>224</v>
      </c>
      <c r="D809" s="636"/>
      <c r="E809" s="636"/>
      <c r="H809" s="634" t="s">
        <v>223</v>
      </c>
      <c r="I809" s="634"/>
      <c r="J809" s="634"/>
    </row>
    <row r="810" spans="1:22" ht="20.100000000000001" customHeight="1" x14ac:dyDescent="0.3">
      <c r="B810" s="194"/>
      <c r="C810" s="195">
        <f ca="1">NOW()</f>
        <v>43600.393459837964</v>
      </c>
      <c r="D810" s="196">
        <f ca="1">NOW()</f>
        <v>43600.393459837964</v>
      </c>
      <c r="E810" s="627"/>
      <c r="F810" s="627"/>
      <c r="G810" s="627"/>
      <c r="H810" s="627"/>
      <c r="I810" s="627"/>
      <c r="J810" s="627"/>
      <c r="K810" s="43"/>
      <c r="L810" s="44"/>
      <c r="M810" s="628" t="s">
        <v>276</v>
      </c>
      <c r="N810" s="629"/>
      <c r="O810" s="629"/>
      <c r="P810" s="629"/>
      <c r="Q810" s="629"/>
      <c r="R810" s="629"/>
      <c r="S810" s="629"/>
      <c r="T810" s="629"/>
      <c r="U810" s="629"/>
      <c r="V810" s="629"/>
    </row>
    <row r="811" spans="1:22" ht="20.100000000000001" customHeight="1" x14ac:dyDescent="0.3">
      <c r="A811" s="154">
        <v>16</v>
      </c>
      <c r="B811" s="198"/>
      <c r="C811" s="138"/>
      <c r="D811" s="197"/>
      <c r="E811" s="627"/>
      <c r="F811" s="627"/>
      <c r="G811" s="627"/>
      <c r="H811" s="627"/>
      <c r="I811" s="627"/>
      <c r="J811" s="627"/>
      <c r="K811" s="43"/>
      <c r="L811" s="45"/>
      <c r="M811" s="629"/>
      <c r="N811" s="629"/>
      <c r="O811" s="629"/>
      <c r="P811" s="629"/>
      <c r="Q811" s="629"/>
      <c r="R811" s="629"/>
      <c r="S811" s="629"/>
      <c r="T811" s="629"/>
      <c r="U811" s="629"/>
      <c r="V811" s="629"/>
    </row>
    <row r="812" spans="1:22" ht="18.75" x14ac:dyDescent="0.3">
      <c r="B812" s="198"/>
      <c r="C812" s="138"/>
      <c r="D812" s="197"/>
      <c r="E812" s="627"/>
      <c r="F812" s="627"/>
      <c r="G812" s="627"/>
      <c r="H812" s="627"/>
      <c r="I812" s="627"/>
      <c r="J812" s="627"/>
      <c r="K812" s="43"/>
      <c r="L812" s="44"/>
      <c r="M812" s="629"/>
      <c r="N812" s="629"/>
      <c r="O812" s="629"/>
      <c r="P812" s="629"/>
      <c r="Q812" s="629"/>
      <c r="R812" s="629"/>
      <c r="S812" s="629"/>
      <c r="T812" s="629"/>
      <c r="U812" s="629"/>
      <c r="V812" s="629"/>
    </row>
    <row r="813" spans="1:22" ht="18.75" x14ac:dyDescent="0.3">
      <c r="B813" s="633" t="s">
        <v>86</v>
      </c>
      <c r="C813" s="633"/>
      <c r="D813" s="633"/>
      <c r="E813" s="633"/>
      <c r="F813" s="633"/>
      <c r="G813" s="633"/>
      <c r="H813" s="633"/>
      <c r="I813" s="633"/>
      <c r="J813" s="633"/>
    </row>
    <row r="814" spans="1:22" ht="20.100000000000001" customHeight="1" x14ac:dyDescent="0.3">
      <c r="B814" s="633"/>
      <c r="C814" s="633"/>
      <c r="D814" s="633"/>
      <c r="E814" s="633"/>
      <c r="F814" s="633"/>
      <c r="G814" s="633"/>
      <c r="H814" s="633"/>
      <c r="I814" s="633"/>
      <c r="J814" s="633"/>
      <c r="L814" s="23"/>
    </row>
    <row r="815" spans="1:22" ht="20.100000000000001" customHeight="1" x14ac:dyDescent="0.35">
      <c r="B815" s="640" t="str">
        <f>'CONTACT INFO'!$C$7</f>
        <v>COMPANY NAME</v>
      </c>
      <c r="C815" s="626"/>
      <c r="D815" s="626"/>
      <c r="E815" s="626"/>
      <c r="F815" s="626"/>
      <c r="G815" s="626"/>
      <c r="H815" s="626"/>
      <c r="I815" s="626"/>
      <c r="J815" s="626"/>
      <c r="L815" s="23"/>
    </row>
    <row r="816" spans="1:22" ht="20.100000000000001" customHeight="1" x14ac:dyDescent="0.3">
      <c r="B816" s="625" t="str">
        <f>'CONTACT INFO'!$C$8</f>
        <v>ADDRESS</v>
      </c>
      <c r="C816" s="626"/>
      <c r="D816" s="626"/>
      <c r="E816" s="626"/>
      <c r="F816" s="626"/>
      <c r="G816" s="626"/>
      <c r="H816" s="626"/>
      <c r="I816" s="626"/>
      <c r="J816" s="626"/>
      <c r="L816" s="23"/>
    </row>
    <row r="817" spans="2:18" ht="20.100000000000001" customHeight="1" x14ac:dyDescent="0.3">
      <c r="B817" s="625" t="str">
        <f>'CONTACT INFO'!$C$9</f>
        <v>CITY, STATE, ZIP</v>
      </c>
      <c r="C817" s="626"/>
      <c r="D817" s="626"/>
      <c r="E817" s="626"/>
      <c r="F817" s="626"/>
      <c r="G817" s="626"/>
      <c r="H817" s="626"/>
      <c r="I817" s="626"/>
      <c r="J817" s="626"/>
      <c r="L817" s="23"/>
    </row>
    <row r="818" spans="2:18" ht="20.100000000000001" customHeight="1" x14ac:dyDescent="0.3">
      <c r="B818" s="625" t="str">
        <f>"ATTN: "&amp;'CONTACT INFO'!$C$5</f>
        <v>ATTN: CONTACT NAME</v>
      </c>
      <c r="C818" s="648"/>
      <c r="D818" s="648"/>
      <c r="E818" s="648"/>
      <c r="F818" s="648"/>
      <c r="G818" s="648"/>
      <c r="H818" s="648"/>
      <c r="I818" s="648"/>
      <c r="J818" s="648"/>
      <c r="L818" s="23"/>
    </row>
    <row r="819" spans="2:18" ht="20.100000000000001" customHeight="1" x14ac:dyDescent="0.3">
      <c r="B819" s="637" t="str">
        <f>'CONTACT INFO'!$B$10</f>
        <v>PHONE NUMBER:</v>
      </c>
      <c r="C819" s="637"/>
      <c r="D819" s="637"/>
      <c r="E819" s="637"/>
      <c r="F819" s="637"/>
      <c r="G819" s="638">
        <f>'CONTACT INFO'!$C$10</f>
        <v>1111111111</v>
      </c>
      <c r="H819" s="638"/>
      <c r="I819" s="638"/>
      <c r="J819" s="638"/>
      <c r="L819" s="23"/>
    </row>
    <row r="820" spans="2:18" ht="20.100000000000001" customHeight="1" x14ac:dyDescent="0.3">
      <c r="B820" s="304"/>
      <c r="C820" s="305"/>
      <c r="D820" s="305"/>
      <c r="E820" s="305"/>
      <c r="F820" s="308" t="str">
        <f>'CONTACT INFO'!$B$11</f>
        <v>FAX NUMBER:</v>
      </c>
      <c r="G820" s="639">
        <f>'CONTACT INFO'!$C$11</f>
        <v>1111111111</v>
      </c>
      <c r="H820" s="639"/>
      <c r="I820" s="639"/>
      <c r="J820" s="639"/>
      <c r="L820" s="23"/>
    </row>
    <row r="821" spans="2:18" ht="20.100000000000001" customHeight="1" x14ac:dyDescent="0.3">
      <c r="B821" s="625" t="str">
        <f>'CONTACT INFO'!$C$12</f>
        <v>E-MAIL ADDRESS</v>
      </c>
      <c r="C821" s="626"/>
      <c r="D821" s="626"/>
      <c r="E821" s="626"/>
      <c r="F821" s="626"/>
      <c r="G821" s="626"/>
      <c r="H821" s="626"/>
      <c r="I821" s="626"/>
      <c r="J821" s="626"/>
      <c r="L821" s="23"/>
    </row>
    <row r="822" spans="2:18" ht="20.100000000000001" customHeight="1" x14ac:dyDescent="0.3">
      <c r="B822" s="155"/>
      <c r="E822" s="127"/>
      <c r="F822" s="128"/>
      <c r="G822" s="22"/>
      <c r="K822" s="144"/>
      <c r="Q822" s="36"/>
      <c r="R822" s="35"/>
    </row>
    <row r="823" spans="2:18" ht="20.100000000000001" customHeight="1" x14ac:dyDescent="0.3">
      <c r="E823" s="127"/>
      <c r="F823" s="128"/>
      <c r="G823" s="22"/>
    </row>
    <row r="824" spans="2:18" ht="20.100000000000001" customHeight="1" x14ac:dyDescent="0.35">
      <c r="B824" s="129"/>
      <c r="C824" s="123" t="s">
        <v>1</v>
      </c>
      <c r="D824" s="641">
        <f>'PRIME CONTRACTORS'!D19</f>
        <v>0</v>
      </c>
      <c r="E824" s="655"/>
      <c r="F824" s="655"/>
      <c r="G824" s="655"/>
    </row>
    <row r="825" spans="2:18" ht="20.100000000000001" customHeight="1" x14ac:dyDescent="0.3">
      <c r="C825" s="123" t="s">
        <v>2</v>
      </c>
      <c r="D825" s="653">
        <f>'PRIME CONTRACTORS'!H19</f>
        <v>0</v>
      </c>
      <c r="E825" s="656"/>
      <c r="F825" s="656"/>
      <c r="G825" s="656"/>
    </row>
    <row r="826" spans="2:18" ht="20.100000000000001" customHeight="1" x14ac:dyDescent="0.3">
      <c r="C826" s="123" t="s">
        <v>3</v>
      </c>
      <c r="D826" s="649">
        <f>'PRIME CONTRACTORS'!J19</f>
        <v>0</v>
      </c>
      <c r="E826" s="650"/>
      <c r="F826" s="130" t="s">
        <v>4</v>
      </c>
      <c r="G826" s="311">
        <f>'PRIME CONTRACTORS'!K19</f>
        <v>0</v>
      </c>
    </row>
    <row r="827" spans="2:18" ht="20.100000000000001" customHeight="1" x14ac:dyDescent="0.3">
      <c r="C827" s="123" t="s">
        <v>225</v>
      </c>
      <c r="D827" s="651" t="str">
        <f>'PIN 1'!$D$6</f>
        <v>LETTING DATE</v>
      </c>
      <c r="E827" s="652"/>
      <c r="F827" s="652"/>
      <c r="G827" s="132"/>
    </row>
    <row r="828" spans="2:18" ht="20.100000000000001" customHeight="1" x14ac:dyDescent="0.3">
      <c r="C828" s="123" t="s">
        <v>226</v>
      </c>
      <c r="D828" s="131" t="str">
        <f>'PIN 1'!$D$7</f>
        <v>ITEM NUMBER</v>
      </c>
      <c r="E828" s="126" t="s">
        <v>228</v>
      </c>
      <c r="F828" s="131" t="str">
        <f>'PIN 1'!$D$8</f>
        <v>COUNTY</v>
      </c>
      <c r="G828" s="133" t="s">
        <v>227</v>
      </c>
      <c r="H828" s="131" t="str">
        <f>'PIN 1'!$G$6</f>
        <v>CONTRACT NUMBER</v>
      </c>
    </row>
    <row r="830" spans="2:18" ht="20.100000000000001" customHeight="1" x14ac:dyDescent="0.3">
      <c r="C830" s="125" t="s">
        <v>9</v>
      </c>
      <c r="D830" s="134"/>
      <c r="E830" s="125"/>
      <c r="F830" s="125"/>
      <c r="G830" s="135"/>
      <c r="H830" s="135"/>
      <c r="I830" s="97" t="s">
        <v>10</v>
      </c>
      <c r="J830" s="97" t="s">
        <v>11</v>
      </c>
    </row>
    <row r="831" spans="2:18" ht="20.100000000000001" customHeight="1" x14ac:dyDescent="0.3">
      <c r="C831" s="125" t="s">
        <v>12</v>
      </c>
      <c r="D831" s="134" t="s">
        <v>13</v>
      </c>
      <c r="E831" s="125"/>
      <c r="F831" s="125"/>
      <c r="G831" s="135" t="s">
        <v>14</v>
      </c>
      <c r="H831" s="135" t="s">
        <v>90</v>
      </c>
      <c r="I831" s="97" t="s">
        <v>16</v>
      </c>
      <c r="J831" s="97" t="s">
        <v>17</v>
      </c>
    </row>
    <row r="832" spans="2:18" ht="20.100000000000001" customHeight="1" x14ac:dyDescent="0.3">
      <c r="B832" s="126">
        <v>1</v>
      </c>
      <c r="C832" s="136" t="str">
        <f>IF('PIN 1'!$G$54&gt;0,+'PIN 1'!$G$7," ")</f>
        <v xml:space="preserve"> </v>
      </c>
      <c r="D832" s="630" t="str">
        <f>IF('PIN 1'!$G$54&gt;0,+'PIN 1'!$G$8," ")</f>
        <v xml:space="preserve"> </v>
      </c>
      <c r="E832" s="631"/>
      <c r="F832" s="632"/>
      <c r="G832" s="136" t="str">
        <f>IF('PIN 1'!$G$54&gt;0,+'PIN 1'!$G$10," ")</f>
        <v xml:space="preserve"> </v>
      </c>
      <c r="H832" s="136" t="str">
        <f>IF('PIN 1'!$G$54&gt;0,+'PIN 1'!$G$9," ")</f>
        <v xml:space="preserve"> </v>
      </c>
      <c r="I832" s="90" t="str">
        <f>IF('PIN 1'!$G$54&gt;0,+ROUND('PIN 1'!$G$58,2)," ")</f>
        <v xml:space="preserve"> </v>
      </c>
      <c r="J832" s="90" t="str">
        <f t="shared" ref="J832:J851" si="15">IF(I832&gt;0,+H832*I832," ")</f>
        <v xml:space="preserve"> </v>
      </c>
    </row>
    <row r="833" spans="2:10" ht="20.100000000000001" customHeight="1" x14ac:dyDescent="0.3">
      <c r="B833" s="126">
        <v>2</v>
      </c>
      <c r="C833" s="136" t="str">
        <f>IF('PIN 2'!$G$52&gt;0,+'PIN 2'!$G$5," ")</f>
        <v xml:space="preserve"> </v>
      </c>
      <c r="D833" s="630" t="str">
        <f>IF('PIN 2'!$G$52&gt;0,+'PIN 2'!$G$6," ")</f>
        <v xml:space="preserve"> </v>
      </c>
      <c r="E833" s="631"/>
      <c r="F833" s="632"/>
      <c r="G833" s="136" t="str">
        <f>IF('PIN 2'!$G$52&gt;0,+'PIN 2'!$G$8," ")</f>
        <v xml:space="preserve"> </v>
      </c>
      <c r="H833" s="136" t="str">
        <f>IF('PIN 2'!$G$52&gt;0,+'PIN 2'!$G$7," ")</f>
        <v xml:space="preserve"> </v>
      </c>
      <c r="I833" s="90" t="str">
        <f>IF('PIN 2'!$G$52&gt;0,+ROUND('PIN 2'!$G$56,2)," ")</f>
        <v xml:space="preserve"> </v>
      </c>
      <c r="J833" s="90" t="str">
        <f t="shared" si="15"/>
        <v xml:space="preserve"> </v>
      </c>
    </row>
    <row r="834" spans="2:10" ht="20.100000000000001" customHeight="1" x14ac:dyDescent="0.3">
      <c r="B834" s="126">
        <v>3</v>
      </c>
      <c r="C834" s="136" t="str">
        <f>IF('PIN 3'!$G$52&gt;0,+'PIN 3'!$G$5," ")</f>
        <v xml:space="preserve"> </v>
      </c>
      <c r="D834" s="630" t="str">
        <f>IF('PIN 3'!$G$52&gt;0,+'PIN 3'!$G$6," ")</f>
        <v xml:space="preserve"> </v>
      </c>
      <c r="E834" s="631"/>
      <c r="F834" s="632"/>
      <c r="G834" s="136" t="str">
        <f>IF('PIN 3'!$G$52&gt;0,+'PIN 3'!$G$8," ")</f>
        <v xml:space="preserve"> </v>
      </c>
      <c r="H834" s="136" t="str">
        <f>IF('PIN 3'!$G$52&gt;0,+'PIN 3'!$G$7," ")</f>
        <v xml:space="preserve"> </v>
      </c>
      <c r="I834" s="90" t="str">
        <f>IF('PIN 3'!$G$52&gt;0,+ROUND('PIN 3'!$G$56,2)," ")</f>
        <v xml:space="preserve"> </v>
      </c>
      <c r="J834" s="90" t="str">
        <f t="shared" si="15"/>
        <v xml:space="preserve"> </v>
      </c>
    </row>
    <row r="835" spans="2:10" ht="20.100000000000001" customHeight="1" x14ac:dyDescent="0.3">
      <c r="B835" s="126">
        <v>4</v>
      </c>
      <c r="C835" s="136" t="str">
        <f>IF('PIN 4'!$G$52&gt;0,+'PIN 4'!$G$5," ")</f>
        <v xml:space="preserve"> </v>
      </c>
      <c r="D835" s="630" t="str">
        <f>IF('PIN 4'!$G$52&gt;0,+'PIN 4'!$G$6," ")</f>
        <v xml:space="preserve"> </v>
      </c>
      <c r="E835" s="631"/>
      <c r="F835" s="632"/>
      <c r="G835" s="136" t="str">
        <f>IF('PIN 4'!$G$52&gt;0,+'PIN 4'!$G$8," ")</f>
        <v xml:space="preserve"> </v>
      </c>
      <c r="H835" s="136" t="str">
        <f>IF('PIN 4'!$G$52&gt;0,+'PIN 4'!$G$7," ")</f>
        <v xml:space="preserve"> </v>
      </c>
      <c r="I835" s="90" t="str">
        <f>IF('PIN 4'!$G$52&gt;0,+ROUND('PIN 4'!$G$56,2)," ")</f>
        <v xml:space="preserve"> </v>
      </c>
      <c r="J835" s="90" t="str">
        <f t="shared" si="15"/>
        <v xml:space="preserve"> </v>
      </c>
    </row>
    <row r="836" spans="2:10" ht="20.100000000000001" customHeight="1" x14ac:dyDescent="0.3">
      <c r="B836" s="126">
        <v>5</v>
      </c>
      <c r="C836" s="136" t="str">
        <f>IF('PIN 5'!$G$52&gt;0,+'PIN 5'!$G$5," ")</f>
        <v xml:space="preserve"> </v>
      </c>
      <c r="D836" s="630" t="str">
        <f>IF('PIN 5'!$G$52&gt;0,+'PIN 5'!$G$6," ")</f>
        <v xml:space="preserve"> </v>
      </c>
      <c r="E836" s="631"/>
      <c r="F836" s="632"/>
      <c r="G836" s="136" t="str">
        <f>IF('PIN 5'!$G$52&gt;0,+'PIN 5'!$G$8," ")</f>
        <v xml:space="preserve"> </v>
      </c>
      <c r="H836" s="136" t="str">
        <f>IF('PIN 5'!$G$52&gt;0,+'PIN 5'!$G$7," ")</f>
        <v xml:space="preserve"> </v>
      </c>
      <c r="I836" s="90" t="str">
        <f>IF('PIN 5'!$G$52&gt;0,+ROUND('PIN 5'!$G$56,2)," ")</f>
        <v xml:space="preserve"> </v>
      </c>
      <c r="J836" s="90" t="str">
        <f t="shared" si="15"/>
        <v xml:space="preserve"> </v>
      </c>
    </row>
    <row r="837" spans="2:10" ht="20.100000000000001" customHeight="1" x14ac:dyDescent="0.3">
      <c r="B837" s="126">
        <v>6</v>
      </c>
      <c r="C837" s="136" t="str">
        <f>IF('PIN 6'!$G$52&gt;0,+'PIN 6'!$G$5," ")</f>
        <v xml:space="preserve"> </v>
      </c>
      <c r="D837" s="630" t="str">
        <f>IF('PIN 6'!$G$52&gt;0,+'PIN 6'!$G$6," ")</f>
        <v xml:space="preserve"> </v>
      </c>
      <c r="E837" s="631"/>
      <c r="F837" s="632"/>
      <c r="G837" s="136" t="str">
        <f>IF('PIN 6'!$G$52&gt;0,+'PIN 6'!$G$8," ")</f>
        <v xml:space="preserve"> </v>
      </c>
      <c r="H837" s="136" t="str">
        <f>IF('PIN 6'!$G$52&gt;0,+'PIN 6'!$G$7," ")</f>
        <v xml:space="preserve"> </v>
      </c>
      <c r="I837" s="90" t="str">
        <f>IF('PIN 6'!$G$52&gt;0,+ROUND('PIN 6'!$G$56,2)," ")</f>
        <v xml:space="preserve"> </v>
      </c>
      <c r="J837" s="90" t="str">
        <f t="shared" si="15"/>
        <v xml:space="preserve"> </v>
      </c>
    </row>
    <row r="838" spans="2:10" ht="20.100000000000001" customHeight="1" x14ac:dyDescent="0.3">
      <c r="B838" s="126">
        <v>7</v>
      </c>
      <c r="C838" s="136" t="str">
        <f>IF('PIN 7'!$G$52&gt;0,+'PIN 7'!$G$5," ")</f>
        <v xml:space="preserve"> </v>
      </c>
      <c r="D838" s="630" t="str">
        <f>IF('PIN 7'!$G$52&gt;0,+'PIN 7'!$G$6," ")</f>
        <v xml:space="preserve"> </v>
      </c>
      <c r="E838" s="631"/>
      <c r="F838" s="632"/>
      <c r="G838" s="136" t="str">
        <f>IF('PIN 7'!$G$52&gt;0,+'PIN 7'!$G$8," ")</f>
        <v xml:space="preserve"> </v>
      </c>
      <c r="H838" s="136" t="str">
        <f>IF('PIN 7'!$G$52&gt;0,+'PIN 7'!$G$7," ")</f>
        <v xml:space="preserve"> </v>
      </c>
      <c r="I838" s="90" t="str">
        <f>IF('PIN 7'!$G$52&gt;0,+ROUND('PIN 7'!$G$56,2)," ")</f>
        <v xml:space="preserve"> </v>
      </c>
      <c r="J838" s="90" t="str">
        <f t="shared" si="15"/>
        <v xml:space="preserve"> </v>
      </c>
    </row>
    <row r="839" spans="2:10" ht="20.100000000000001" customHeight="1" x14ac:dyDescent="0.3">
      <c r="B839" s="126">
        <v>8</v>
      </c>
      <c r="C839" s="136" t="str">
        <f>IF('PIN 8'!$G$52&gt;0,+'PIN 8'!$G$5," ")</f>
        <v xml:space="preserve"> </v>
      </c>
      <c r="D839" s="630" t="str">
        <f>IF('PIN 8'!$G$52&gt;0,+'PIN 8'!$G$6," ")</f>
        <v xml:space="preserve"> </v>
      </c>
      <c r="E839" s="631"/>
      <c r="F839" s="632"/>
      <c r="G839" s="136" t="str">
        <f>IF('PIN 8'!$G$52&gt;0,+'PIN 8'!$G$8," ")</f>
        <v xml:space="preserve"> </v>
      </c>
      <c r="H839" s="136" t="str">
        <f>IF('PIN 8'!$G$52&gt;0,+'PIN 8'!$G$7," ")</f>
        <v xml:space="preserve"> </v>
      </c>
      <c r="I839" s="90" t="str">
        <f>IF('PIN 8'!$G$52&gt;0,+ROUND('PIN 8'!$G$56,2)," ")</f>
        <v xml:space="preserve"> </v>
      </c>
      <c r="J839" s="90" t="str">
        <f t="shared" si="15"/>
        <v xml:space="preserve"> </v>
      </c>
    </row>
    <row r="840" spans="2:10" ht="20.100000000000001" customHeight="1" x14ac:dyDescent="0.3">
      <c r="B840" s="126">
        <v>9</v>
      </c>
      <c r="C840" s="136" t="str">
        <f>IF('PIN 9'!$G$52&gt;0,+'PIN 9'!$G$5," ")</f>
        <v xml:space="preserve"> </v>
      </c>
      <c r="D840" s="630" t="str">
        <f>IF('PIN 9'!$G$52&gt;0,+'PIN 9'!$G$6," ")</f>
        <v xml:space="preserve"> </v>
      </c>
      <c r="E840" s="631"/>
      <c r="F840" s="632"/>
      <c r="G840" s="136" t="str">
        <f>IF('PIN 9'!$G$52&gt;0,+'PIN 9'!$G$8," ")</f>
        <v xml:space="preserve"> </v>
      </c>
      <c r="H840" s="136" t="str">
        <f>IF('PIN 9'!$G$52&gt;0,+'PIN 9'!$G$7," ")</f>
        <v xml:space="preserve"> </v>
      </c>
      <c r="I840" s="90" t="str">
        <f>IF('PIN 9'!$G$52&gt;0,+ROUND('PIN 9'!$G$56,2)," ")</f>
        <v xml:space="preserve"> </v>
      </c>
      <c r="J840" s="90" t="str">
        <f t="shared" si="15"/>
        <v xml:space="preserve"> </v>
      </c>
    </row>
    <row r="841" spans="2:10" ht="20.100000000000001" customHeight="1" x14ac:dyDescent="0.3">
      <c r="B841" s="126">
        <v>10</v>
      </c>
      <c r="C841" s="136" t="str">
        <f>IF('PIN 10'!$G$52&gt;0,+'PIN 10'!$G$5," ")</f>
        <v xml:space="preserve"> </v>
      </c>
      <c r="D841" s="630" t="str">
        <f>IF('PIN 10'!$G$52&gt;0,+'PIN 10'!$G$6," ")</f>
        <v xml:space="preserve"> </v>
      </c>
      <c r="E841" s="631"/>
      <c r="F841" s="632"/>
      <c r="G841" s="136" t="str">
        <f>IF('PIN 10'!$G$52&gt;0,+'PIN 10'!$G$8," ")</f>
        <v xml:space="preserve"> </v>
      </c>
      <c r="H841" s="136" t="str">
        <f>IF('PIN 10'!$G$52&gt;0,+'PIN 10'!$G$7," ")</f>
        <v xml:space="preserve"> </v>
      </c>
      <c r="I841" s="90" t="str">
        <f>IF('PIN 10'!$G$52&gt;0,+ROUND('PIN 10'!$G$56,2)," ")</f>
        <v xml:space="preserve"> </v>
      </c>
      <c r="J841" s="90" t="str">
        <f t="shared" si="15"/>
        <v xml:space="preserve"> </v>
      </c>
    </row>
    <row r="842" spans="2:10" ht="20.100000000000001" customHeight="1" x14ac:dyDescent="0.3">
      <c r="B842" s="126">
        <v>11</v>
      </c>
      <c r="C842" s="136" t="str">
        <f>IF('PIN 11'!$G$52&gt;0,+'PIN 11'!$G$5," ")</f>
        <v xml:space="preserve"> </v>
      </c>
      <c r="D842" s="630" t="str">
        <f>IF('PIN 11'!$G$52&gt;0,+'PIN 11'!$G$6," ")</f>
        <v xml:space="preserve"> </v>
      </c>
      <c r="E842" s="631"/>
      <c r="F842" s="632"/>
      <c r="G842" s="136" t="str">
        <f>IF('PIN 11'!$G$52&gt;0,+'PIN 11'!$G$8," ")</f>
        <v xml:space="preserve"> </v>
      </c>
      <c r="H842" s="136" t="str">
        <f>IF('PIN 11'!$G$52&gt;0,+'PIN 11'!$G$7," ")</f>
        <v xml:space="preserve"> </v>
      </c>
      <c r="I842" s="90" t="str">
        <f>IF('PIN 11'!$G$52&gt;0,+ROUND('PIN 11'!$G$56,2)," ")</f>
        <v xml:space="preserve"> </v>
      </c>
      <c r="J842" s="90" t="str">
        <f t="shared" si="15"/>
        <v xml:space="preserve"> </v>
      </c>
    </row>
    <row r="843" spans="2:10" ht="20.100000000000001" customHeight="1" x14ac:dyDescent="0.3">
      <c r="B843" s="126">
        <v>12</v>
      </c>
      <c r="C843" s="136" t="str">
        <f>IF('PIN 12'!$G$52&gt;0,+'PIN 12'!$G$5," ")</f>
        <v xml:space="preserve"> </v>
      </c>
      <c r="D843" s="630" t="str">
        <f>IF('PIN 12'!$G$52&gt;0,+'PIN 12'!$G$6," ")</f>
        <v xml:space="preserve"> </v>
      </c>
      <c r="E843" s="631"/>
      <c r="F843" s="632"/>
      <c r="G843" s="136" t="str">
        <f>IF('PIN 12'!$G$52&gt;0,+'PIN 12'!$G$8," ")</f>
        <v xml:space="preserve"> </v>
      </c>
      <c r="H843" s="136" t="str">
        <f>IF('PIN 12'!$G$52&gt;0,+'PIN 12'!$G$7," ")</f>
        <v xml:space="preserve"> </v>
      </c>
      <c r="I843" s="90" t="str">
        <f>IF('PIN 12'!$G$52&gt;0,+ROUND('PIN 12'!$G$56,2)," ")</f>
        <v xml:space="preserve"> </v>
      </c>
      <c r="J843" s="90" t="str">
        <f t="shared" si="15"/>
        <v xml:space="preserve"> </v>
      </c>
    </row>
    <row r="844" spans="2:10" ht="20.100000000000001" customHeight="1" x14ac:dyDescent="0.3">
      <c r="B844" s="126">
        <v>13</v>
      </c>
      <c r="C844" s="136" t="str">
        <f>IF('PIN 13'!$G$52&gt;0,+'PIN 13'!$G$5," ")</f>
        <v xml:space="preserve"> </v>
      </c>
      <c r="D844" s="630" t="str">
        <f>IF('PIN 13'!$G$52&gt;0,+'PIN 13'!$G$6," ")</f>
        <v xml:space="preserve"> </v>
      </c>
      <c r="E844" s="631"/>
      <c r="F844" s="632"/>
      <c r="G844" s="136" t="str">
        <f>IF('PIN 13'!$G$52&gt;0,+'PIN 13'!$G$8," ")</f>
        <v xml:space="preserve"> </v>
      </c>
      <c r="H844" s="136" t="str">
        <f>IF('PIN 13'!$G$52&gt;0,+'PIN 13'!$G$7," ")</f>
        <v xml:space="preserve"> </v>
      </c>
      <c r="I844" s="90" t="str">
        <f>IF('PIN 13'!$G$52&gt;0,+ROUND('PIN 13'!$G$56,2)," ")</f>
        <v xml:space="preserve"> </v>
      </c>
      <c r="J844" s="90" t="str">
        <f t="shared" si="15"/>
        <v xml:space="preserve"> </v>
      </c>
    </row>
    <row r="845" spans="2:10" ht="20.100000000000001" customHeight="1" x14ac:dyDescent="0.3">
      <c r="B845" s="126">
        <v>14</v>
      </c>
      <c r="C845" s="136" t="str">
        <f>IF('PIN 14'!$G$52&gt;0,+'PIN 14'!$G$5," ")</f>
        <v xml:space="preserve"> </v>
      </c>
      <c r="D845" s="630" t="str">
        <f>IF('PIN 14'!$G$52&gt;0,+'PIN 14'!$G$6," ")</f>
        <v xml:space="preserve"> </v>
      </c>
      <c r="E845" s="631"/>
      <c r="F845" s="632"/>
      <c r="G845" s="136" t="str">
        <f>IF('PIN 14'!$G$52&gt;0,+'PIN 14'!$G$8," ")</f>
        <v xml:space="preserve"> </v>
      </c>
      <c r="H845" s="136" t="str">
        <f>IF('PIN 14'!$G$52&gt;0,+'PIN 14'!$G$7," ")</f>
        <v xml:space="preserve"> </v>
      </c>
      <c r="I845" s="90" t="str">
        <f>IF('PIN 14'!$G$52&gt;0,+ROUND('PIN 14'!$G$56,2)," ")</f>
        <v xml:space="preserve"> </v>
      </c>
      <c r="J845" s="90" t="str">
        <f t="shared" si="15"/>
        <v xml:space="preserve"> </v>
      </c>
    </row>
    <row r="846" spans="2:10" ht="20.100000000000001" customHeight="1" x14ac:dyDescent="0.3">
      <c r="B846" s="126">
        <v>15</v>
      </c>
      <c r="C846" s="136" t="str">
        <f>IF('PIN 15'!$G$52&gt;0,+'PIN 15'!$G$5," ")</f>
        <v xml:space="preserve"> </v>
      </c>
      <c r="D846" s="630" t="str">
        <f>IF('PIN 15'!$G$52&gt;0,+'PIN 15'!$G$6," ")</f>
        <v xml:space="preserve"> </v>
      </c>
      <c r="E846" s="631"/>
      <c r="F846" s="632"/>
      <c r="G846" s="136" t="str">
        <f>IF('PIN 15'!$G$52&gt;0,+'PIN 15'!$G$8," ")</f>
        <v xml:space="preserve"> </v>
      </c>
      <c r="H846" s="136" t="str">
        <f>IF('PIN 15'!$G$52&gt;0,+'PIN 15'!$G$7," ")</f>
        <v xml:space="preserve"> </v>
      </c>
      <c r="I846" s="90" t="str">
        <f>IF('PIN 15'!$G$52&gt;0,+ROUND('PIN 15'!$G$56,2)," ")</f>
        <v xml:space="preserve"> </v>
      </c>
      <c r="J846" s="90" t="str">
        <f t="shared" si="15"/>
        <v xml:space="preserve"> </v>
      </c>
    </row>
    <row r="847" spans="2:10" ht="20.100000000000001" customHeight="1" x14ac:dyDescent="0.3">
      <c r="B847" s="126">
        <v>16</v>
      </c>
      <c r="C847" s="136" t="str">
        <f>IF('PIN 16'!$G$52&gt;0,+'PIN 16'!$G$5," ")</f>
        <v xml:space="preserve"> </v>
      </c>
      <c r="D847" s="630" t="str">
        <f>IF('PIN 16'!$G$52&gt;0,+'PIN 16'!$G$6," ")</f>
        <v xml:space="preserve"> </v>
      </c>
      <c r="E847" s="631"/>
      <c r="F847" s="632"/>
      <c r="G847" s="136" t="str">
        <f>IF('PIN 16'!$G$52&gt;0,+'PIN 16'!$G$8," ")</f>
        <v xml:space="preserve"> </v>
      </c>
      <c r="H847" s="136" t="str">
        <f>IF('PIN 16'!$G$52&gt;0,+'PIN 16'!$G$7," ")</f>
        <v xml:space="preserve"> </v>
      </c>
      <c r="I847" s="90" t="str">
        <f>IF('PIN 16'!$G$52&gt;0,+ROUND('PIN 16'!$G$56,2)," ")</f>
        <v xml:space="preserve"> </v>
      </c>
      <c r="J847" s="90" t="str">
        <f t="shared" si="15"/>
        <v xml:space="preserve"> </v>
      </c>
    </row>
    <row r="848" spans="2:10" ht="20.100000000000001" customHeight="1" x14ac:dyDescent="0.3">
      <c r="B848" s="126">
        <v>17</v>
      </c>
      <c r="C848" s="136" t="str">
        <f>IF('PIN 17'!$G$52&gt;0,+'PIN 17'!$G$5," ")</f>
        <v xml:space="preserve"> </v>
      </c>
      <c r="D848" s="630" t="str">
        <f>IF('PIN 17'!$G$52&gt;0,+'PIN 17'!$G$6," ")</f>
        <v xml:space="preserve"> </v>
      </c>
      <c r="E848" s="631"/>
      <c r="F848" s="632"/>
      <c r="G848" s="136" t="str">
        <f>IF('PIN 17'!$G$52&gt;0,+'PIN 17'!$G$8," ")</f>
        <v xml:space="preserve"> </v>
      </c>
      <c r="H848" s="136" t="str">
        <f>IF('PIN 17'!$G$52&gt;0,+'PIN 17'!$G$7," ")</f>
        <v xml:space="preserve"> </v>
      </c>
      <c r="I848" s="90" t="str">
        <f>IF('PIN 17'!$G$52&gt;0,+ROUND('PIN 17'!$G$56,2)," ")</f>
        <v xml:space="preserve"> </v>
      </c>
      <c r="J848" s="90" t="str">
        <f t="shared" si="15"/>
        <v xml:space="preserve"> </v>
      </c>
    </row>
    <row r="849" spans="2:10" ht="20.100000000000001" customHeight="1" x14ac:dyDescent="0.3">
      <c r="B849" s="126">
        <v>18</v>
      </c>
      <c r="C849" s="136" t="str">
        <f>IF('PIN 18'!$G$52&gt;0,+'PIN 18'!$G$5," ")</f>
        <v xml:space="preserve"> </v>
      </c>
      <c r="D849" s="630" t="str">
        <f>IF('PIN 18'!$G$52&gt;0,+'PIN 18'!$G$6," ")</f>
        <v xml:space="preserve"> </v>
      </c>
      <c r="E849" s="631"/>
      <c r="F849" s="632"/>
      <c r="G849" s="136" t="str">
        <f>IF('PIN 18'!$G$52&gt;0,+'PIN 18'!$G$8," ")</f>
        <v xml:space="preserve"> </v>
      </c>
      <c r="H849" s="136" t="str">
        <f>IF('PIN 18'!$G$52&gt;0,+'PIN 18'!$G$7," ")</f>
        <v xml:space="preserve"> </v>
      </c>
      <c r="I849" s="90" t="str">
        <f>IF('PIN 18'!$G$52&gt;0,+ROUND('PIN 18'!$G$56,2)," ")</f>
        <v xml:space="preserve"> </v>
      </c>
      <c r="J849" s="90" t="str">
        <f t="shared" si="15"/>
        <v xml:space="preserve"> </v>
      </c>
    </row>
    <row r="850" spans="2:10" ht="20.100000000000001" customHeight="1" x14ac:dyDescent="0.3">
      <c r="B850" s="126">
        <v>19</v>
      </c>
      <c r="C850" s="136" t="str">
        <f>IF('PIN 19'!$G$52&gt;0,+'PIN 19'!$G$5," ")</f>
        <v xml:space="preserve"> </v>
      </c>
      <c r="D850" s="630" t="str">
        <f>IF('PIN 19'!$G$52&gt;0,+'PIN 19'!$G$6," ")</f>
        <v xml:space="preserve"> </v>
      </c>
      <c r="E850" s="631"/>
      <c r="F850" s="632"/>
      <c r="G850" s="136" t="str">
        <f>IF('PIN 19'!$G$52&gt;0,+'PIN 19'!$G$8," ")</f>
        <v xml:space="preserve"> </v>
      </c>
      <c r="H850" s="136" t="str">
        <f>IF('PIN 19'!$G$52&gt;0,+'PIN 19'!$G$7," ")</f>
        <v xml:space="preserve"> </v>
      </c>
      <c r="I850" s="90" t="str">
        <f>IF('PIN 19'!$G$52&gt;0,+ROUND('PIN 19'!$G$56,2)," ")</f>
        <v xml:space="preserve"> </v>
      </c>
      <c r="J850" s="90" t="str">
        <f t="shared" si="15"/>
        <v xml:space="preserve"> </v>
      </c>
    </row>
    <row r="851" spans="2:10" ht="20.100000000000001" customHeight="1" x14ac:dyDescent="0.3">
      <c r="B851" s="126">
        <v>20</v>
      </c>
      <c r="C851" s="136" t="str">
        <f>IF('PIN 20'!$G$52&gt;0,+'PIN 20'!$G$5," ")</f>
        <v xml:space="preserve"> </v>
      </c>
      <c r="D851" s="630" t="str">
        <f>IF('PIN 20'!$G$52&gt;0,+'PIN 20'!$G$6," ")</f>
        <v xml:space="preserve"> </v>
      </c>
      <c r="E851" s="631"/>
      <c r="F851" s="632"/>
      <c r="G851" s="136" t="str">
        <f>IF('PIN 20'!$G$52&gt;0,+'PIN 20'!$G$8," ")</f>
        <v xml:space="preserve"> </v>
      </c>
      <c r="H851" s="136" t="str">
        <f>IF('PIN 20'!$G$52&gt;0,+'PIN 20'!$G$7," ")</f>
        <v xml:space="preserve"> </v>
      </c>
      <c r="I851" s="90" t="str">
        <f>IF('PIN 20'!$G$52&gt;0,+ROUND('PIN 20'!$G$56,2)," ")</f>
        <v xml:space="preserve"> </v>
      </c>
      <c r="J851" s="90" t="str">
        <f t="shared" si="15"/>
        <v xml:space="preserve"> </v>
      </c>
    </row>
    <row r="852" spans="2:10" ht="20.100000000000001" customHeight="1" x14ac:dyDescent="0.3">
      <c r="H852" s="138"/>
      <c r="I852" s="146" t="s">
        <v>18</v>
      </c>
      <c r="J852" s="98">
        <f>SUM(J832:J851)</f>
        <v>0</v>
      </c>
    </row>
    <row r="853" spans="2:10" ht="20.100000000000001" customHeight="1" x14ac:dyDescent="0.3">
      <c r="C853" s="125" t="s">
        <v>65</v>
      </c>
      <c r="D853" s="646"/>
      <c r="E853" s="647"/>
      <c r="F853" s="647"/>
      <c r="G853" s="647"/>
      <c r="H853" s="647"/>
      <c r="I853" s="647"/>
      <c r="J853" s="647"/>
    </row>
    <row r="854" spans="2:10" ht="20.100000000000001" customHeight="1" x14ac:dyDescent="0.3">
      <c r="C854" s="643" t="str">
        <f>$C$45</f>
        <v xml:space="preserve"> ENTER NOTES HERE</v>
      </c>
      <c r="D854" s="644"/>
      <c r="E854" s="644"/>
      <c r="F854" s="644"/>
      <c r="G854" s="644"/>
      <c r="H854" s="644"/>
      <c r="I854" s="644"/>
      <c r="J854" s="644"/>
    </row>
    <row r="855" spans="2:10" ht="20.100000000000001" customHeight="1" x14ac:dyDescent="0.3">
      <c r="C855" s="645"/>
      <c r="D855" s="645"/>
      <c r="E855" s="645"/>
      <c r="F855" s="645"/>
      <c r="G855" s="645"/>
      <c r="H855" s="645"/>
      <c r="I855" s="645"/>
      <c r="J855" s="645"/>
    </row>
    <row r="856" spans="2:10" ht="20.100000000000001" customHeight="1" x14ac:dyDescent="0.3">
      <c r="C856" s="645"/>
      <c r="D856" s="645"/>
      <c r="E856" s="645"/>
      <c r="F856" s="645"/>
      <c r="G856" s="645"/>
      <c r="H856" s="645"/>
      <c r="I856" s="645"/>
      <c r="J856" s="645"/>
    </row>
    <row r="857" spans="2:10" ht="20.100000000000001" customHeight="1" x14ac:dyDescent="0.3">
      <c r="C857" s="645"/>
      <c r="D857" s="645"/>
      <c r="E857" s="645"/>
      <c r="F857" s="645"/>
      <c r="G857" s="645"/>
      <c r="H857" s="645"/>
      <c r="I857" s="645"/>
      <c r="J857" s="645"/>
    </row>
    <row r="858" spans="2:10" ht="20.100000000000001" customHeight="1" x14ac:dyDescent="0.3">
      <c r="C858" s="645"/>
      <c r="D858" s="645"/>
      <c r="E858" s="645"/>
      <c r="F858" s="645"/>
      <c r="G858" s="645"/>
      <c r="H858" s="645"/>
      <c r="I858" s="645"/>
      <c r="J858" s="645"/>
    </row>
    <row r="859" spans="2:10" ht="20.100000000000001" customHeight="1" x14ac:dyDescent="0.3">
      <c r="C859" s="645"/>
      <c r="D859" s="645"/>
      <c r="E859" s="645"/>
      <c r="F859" s="645"/>
      <c r="G859" s="645"/>
      <c r="H859" s="645"/>
      <c r="I859" s="645"/>
      <c r="J859" s="645"/>
    </row>
    <row r="862" spans="2:10" ht="20.100000000000001" customHeight="1" x14ac:dyDescent="0.3">
      <c r="C862" s="141"/>
      <c r="D862" s="142"/>
      <c r="E862" s="141"/>
      <c r="F862" s="143"/>
      <c r="H862" s="141"/>
      <c r="I862" s="147"/>
      <c r="J862" s="58"/>
    </row>
    <row r="863" spans="2:10" ht="20.100000000000001" customHeight="1" x14ac:dyDescent="0.3">
      <c r="C863" s="635" t="s">
        <v>224</v>
      </c>
      <c r="D863" s="636"/>
      <c r="E863" s="636"/>
      <c r="H863" s="634" t="s">
        <v>223</v>
      </c>
      <c r="I863" s="634"/>
      <c r="J863" s="634"/>
    </row>
  </sheetData>
  <sheetProtection password="C9E0" sheet="1" objects="1" scenarios="1"/>
  <mergeCells count="626">
    <mergeCell ref="M44:P46"/>
    <mergeCell ref="E55:J57"/>
    <mergeCell ref="H54:J54"/>
    <mergeCell ref="D77:F77"/>
    <mergeCell ref="D78:F78"/>
    <mergeCell ref="D92:F92"/>
    <mergeCell ref="B64:F64"/>
    <mergeCell ref="G64:J64"/>
    <mergeCell ref="G65:J65"/>
    <mergeCell ref="D83:F83"/>
    <mergeCell ref="B60:J60"/>
    <mergeCell ref="B61:J61"/>
    <mergeCell ref="D86:F86"/>
    <mergeCell ref="D87:F87"/>
    <mergeCell ref="D88:F88"/>
    <mergeCell ref="M55:V57"/>
    <mergeCell ref="M3:V5"/>
    <mergeCell ref="B14:J14"/>
    <mergeCell ref="B8:J8"/>
    <mergeCell ref="B9:J9"/>
    <mergeCell ref="B10:J10"/>
    <mergeCell ref="B11:J11"/>
    <mergeCell ref="M10:U10"/>
    <mergeCell ref="B12:F12"/>
    <mergeCell ref="G12:J12"/>
    <mergeCell ref="B6:J7"/>
    <mergeCell ref="G13:J13"/>
    <mergeCell ref="B116:J116"/>
    <mergeCell ref="D36:F36"/>
    <mergeCell ref="D37:F37"/>
    <mergeCell ref="D38:F38"/>
    <mergeCell ref="D39:F39"/>
    <mergeCell ref="D70:E70"/>
    <mergeCell ref="D71:F71"/>
    <mergeCell ref="B63:J63"/>
    <mergeCell ref="E3:J5"/>
    <mergeCell ref="D35:F35"/>
    <mergeCell ref="D33:F33"/>
    <mergeCell ref="D34:F34"/>
    <mergeCell ref="D42:F42"/>
    <mergeCell ref="D44:J44"/>
    <mergeCell ref="D40:F40"/>
    <mergeCell ref="D41:F41"/>
    <mergeCell ref="D30:F30"/>
    <mergeCell ref="D31:F31"/>
    <mergeCell ref="D32:F32"/>
    <mergeCell ref="D23:F23"/>
    <mergeCell ref="D24:F24"/>
    <mergeCell ref="D28:F28"/>
    <mergeCell ref="D89:F89"/>
    <mergeCell ref="D90:F90"/>
    <mergeCell ref="B115:J115"/>
    <mergeCell ref="D97:J97"/>
    <mergeCell ref="D84:F84"/>
    <mergeCell ref="D85:F85"/>
    <mergeCell ref="D93:F93"/>
    <mergeCell ref="D94:F94"/>
    <mergeCell ref="D95:F95"/>
    <mergeCell ref="C107:E107"/>
    <mergeCell ref="H107:J107"/>
    <mergeCell ref="D91:F91"/>
    <mergeCell ref="D15:G15"/>
    <mergeCell ref="D16:G16"/>
    <mergeCell ref="D17:E17"/>
    <mergeCell ref="D18:F18"/>
    <mergeCell ref="D68:G68"/>
    <mergeCell ref="D69:G69"/>
    <mergeCell ref="B113:J113"/>
    <mergeCell ref="B114:J114"/>
    <mergeCell ref="D79:F79"/>
    <mergeCell ref="C54:E54"/>
    <mergeCell ref="D81:F81"/>
    <mergeCell ref="D82:F82"/>
    <mergeCell ref="C45:J50"/>
    <mergeCell ref="C98:J103"/>
    <mergeCell ref="D25:F25"/>
    <mergeCell ref="D26:F26"/>
    <mergeCell ref="D27:F27"/>
    <mergeCell ref="D80:F80"/>
    <mergeCell ref="D76:F76"/>
    <mergeCell ref="B62:J62"/>
    <mergeCell ref="D29:F29"/>
    <mergeCell ref="B58:J59"/>
    <mergeCell ref="B66:J66"/>
    <mergeCell ref="E108:J110"/>
    <mergeCell ref="D179:F179"/>
    <mergeCell ref="C161:E161"/>
    <mergeCell ref="H161:J161"/>
    <mergeCell ref="B167:J167"/>
    <mergeCell ref="D144:F144"/>
    <mergeCell ref="D145:F145"/>
    <mergeCell ref="D146:F146"/>
    <mergeCell ref="D147:F147"/>
    <mergeCell ref="D148:F148"/>
    <mergeCell ref="B170:J170"/>
    <mergeCell ref="D176:G176"/>
    <mergeCell ref="D177:G177"/>
    <mergeCell ref="D178:E178"/>
    <mergeCell ref="B173:J173"/>
    <mergeCell ref="B171:F171"/>
    <mergeCell ref="G171:J171"/>
    <mergeCell ref="G172:J172"/>
    <mergeCell ref="C152:J157"/>
    <mergeCell ref="B165:J166"/>
    <mergeCell ref="B168:J168"/>
    <mergeCell ref="B169:J169"/>
    <mergeCell ref="D184:F184"/>
    <mergeCell ref="D185:F185"/>
    <mergeCell ref="D186:F186"/>
    <mergeCell ref="D187:F187"/>
    <mergeCell ref="D188:F188"/>
    <mergeCell ref="D189:F189"/>
    <mergeCell ref="C215:E215"/>
    <mergeCell ref="H215:J215"/>
    <mergeCell ref="B221:J221"/>
    <mergeCell ref="E216:J218"/>
    <mergeCell ref="D196:F196"/>
    <mergeCell ref="D198:F198"/>
    <mergeCell ref="D199:F199"/>
    <mergeCell ref="D200:F200"/>
    <mergeCell ref="D250:F250"/>
    <mergeCell ref="D230:G230"/>
    <mergeCell ref="D231:G231"/>
    <mergeCell ref="D232:E232"/>
    <mergeCell ref="D233:F233"/>
    <mergeCell ref="D238:F238"/>
    <mergeCell ref="D239:F239"/>
    <mergeCell ref="D190:F190"/>
    <mergeCell ref="D191:F191"/>
    <mergeCell ref="C206:J211"/>
    <mergeCell ref="D201:F201"/>
    <mergeCell ref="D202:F202"/>
    <mergeCell ref="D203:F203"/>
    <mergeCell ref="D205:J205"/>
    <mergeCell ref="D192:F192"/>
    <mergeCell ref="D193:F193"/>
    <mergeCell ref="D194:F194"/>
    <mergeCell ref="B222:J222"/>
    <mergeCell ref="B223:J223"/>
    <mergeCell ref="B224:J224"/>
    <mergeCell ref="D245:F245"/>
    <mergeCell ref="D195:F195"/>
    <mergeCell ref="D249:F249"/>
    <mergeCell ref="D197:F197"/>
    <mergeCell ref="D257:F257"/>
    <mergeCell ref="B330:J330"/>
    <mergeCell ref="D292:F292"/>
    <mergeCell ref="C260:J265"/>
    <mergeCell ref="G280:J280"/>
    <mergeCell ref="H269:J269"/>
    <mergeCell ref="B273:J274"/>
    <mergeCell ref="B275:J275"/>
    <mergeCell ref="D284:G284"/>
    <mergeCell ref="D285:G285"/>
    <mergeCell ref="D286:E286"/>
    <mergeCell ref="D287:F287"/>
    <mergeCell ref="B331:J331"/>
    <mergeCell ref="B333:F333"/>
    <mergeCell ref="G333:J333"/>
    <mergeCell ref="B332:J332"/>
    <mergeCell ref="B327:J328"/>
    <mergeCell ref="B329:J329"/>
    <mergeCell ref="D297:F297"/>
    <mergeCell ref="D298:F298"/>
    <mergeCell ref="D299:F299"/>
    <mergeCell ref="D300:F300"/>
    <mergeCell ref="D301:F301"/>
    <mergeCell ref="D302:F302"/>
    <mergeCell ref="D303:F303"/>
    <mergeCell ref="D304:F304"/>
    <mergeCell ref="D305:F305"/>
    <mergeCell ref="C323:E323"/>
    <mergeCell ref="H323:J323"/>
    <mergeCell ref="D308:F308"/>
    <mergeCell ref="D309:F309"/>
    <mergeCell ref="D310:F310"/>
    <mergeCell ref="G334:J334"/>
    <mergeCell ref="D355:F355"/>
    <mergeCell ref="D356:F356"/>
    <mergeCell ref="D357:F357"/>
    <mergeCell ref="D358:F358"/>
    <mergeCell ref="D359:F359"/>
    <mergeCell ref="D352:F352"/>
    <mergeCell ref="D353:F353"/>
    <mergeCell ref="D341:F341"/>
    <mergeCell ref="D346:F346"/>
    <mergeCell ref="B335:J335"/>
    <mergeCell ref="G387:J387"/>
    <mergeCell ref="G388:J388"/>
    <mergeCell ref="B385:J385"/>
    <mergeCell ref="B386:J386"/>
    <mergeCell ref="D338:G338"/>
    <mergeCell ref="D339:G339"/>
    <mergeCell ref="D340:E340"/>
    <mergeCell ref="D364:F364"/>
    <mergeCell ref="D365:F365"/>
    <mergeCell ref="D363:F363"/>
    <mergeCell ref="D360:F360"/>
    <mergeCell ref="D361:F361"/>
    <mergeCell ref="D362:F362"/>
    <mergeCell ref="D347:F347"/>
    <mergeCell ref="D348:F348"/>
    <mergeCell ref="D349:F349"/>
    <mergeCell ref="D350:F350"/>
    <mergeCell ref="D351:F351"/>
    <mergeCell ref="D354:F354"/>
    <mergeCell ref="E378:J380"/>
    <mergeCell ref="D367:J367"/>
    <mergeCell ref="C377:E377"/>
    <mergeCell ref="H377:J377"/>
    <mergeCell ref="C368:J373"/>
    <mergeCell ref="B437:J437"/>
    <mergeCell ref="B438:J438"/>
    <mergeCell ref="B439:J439"/>
    <mergeCell ref="B440:J440"/>
    <mergeCell ref="D446:G446"/>
    <mergeCell ref="D447:G447"/>
    <mergeCell ref="D448:E448"/>
    <mergeCell ref="D449:F449"/>
    <mergeCell ref="D417:F417"/>
    <mergeCell ref="D418:F418"/>
    <mergeCell ref="D419:F419"/>
    <mergeCell ref="B441:F441"/>
    <mergeCell ref="D421:J421"/>
    <mergeCell ref="C431:E431"/>
    <mergeCell ref="H431:J431"/>
    <mergeCell ref="C422:J427"/>
    <mergeCell ref="B435:J436"/>
    <mergeCell ref="D513:F513"/>
    <mergeCell ref="D465:F465"/>
    <mergeCell ref="D466:F466"/>
    <mergeCell ref="D467:F467"/>
    <mergeCell ref="D468:F468"/>
    <mergeCell ref="D469:F469"/>
    <mergeCell ref="D470:F470"/>
    <mergeCell ref="G441:J441"/>
    <mergeCell ref="G442:J442"/>
    <mergeCell ref="B443:J443"/>
    <mergeCell ref="D459:F459"/>
    <mergeCell ref="D460:F460"/>
    <mergeCell ref="D461:F461"/>
    <mergeCell ref="D462:F462"/>
    <mergeCell ref="D463:F463"/>
    <mergeCell ref="D464:F464"/>
    <mergeCell ref="D457:F457"/>
    <mergeCell ref="D458:F458"/>
    <mergeCell ref="D456:F456"/>
    <mergeCell ref="D454:F454"/>
    <mergeCell ref="D455:F455"/>
    <mergeCell ref="H485:J485"/>
    <mergeCell ref="B491:J491"/>
    <mergeCell ref="D475:J475"/>
    <mergeCell ref="D509:F509"/>
    <mergeCell ref="D510:F510"/>
    <mergeCell ref="D511:F511"/>
    <mergeCell ref="D512:F512"/>
    <mergeCell ref="B495:F495"/>
    <mergeCell ref="G495:J495"/>
    <mergeCell ref="G496:J496"/>
    <mergeCell ref="D500:G500"/>
    <mergeCell ref="D501:G501"/>
    <mergeCell ref="D503:F503"/>
    <mergeCell ref="D508:F508"/>
    <mergeCell ref="D471:F471"/>
    <mergeCell ref="D472:F472"/>
    <mergeCell ref="D473:F473"/>
    <mergeCell ref="D502:E502"/>
    <mergeCell ref="C485:E485"/>
    <mergeCell ref="D571:F571"/>
    <mergeCell ref="D583:J583"/>
    <mergeCell ref="C593:E593"/>
    <mergeCell ref="D518:F518"/>
    <mergeCell ref="D519:F519"/>
    <mergeCell ref="D520:F520"/>
    <mergeCell ref="D521:F521"/>
    <mergeCell ref="D522:F522"/>
    <mergeCell ref="D523:F523"/>
    <mergeCell ref="D524:F524"/>
    <mergeCell ref="D572:F572"/>
    <mergeCell ref="D565:F565"/>
    <mergeCell ref="D566:F566"/>
    <mergeCell ref="D567:F567"/>
    <mergeCell ref="B548:J548"/>
    <mergeCell ref="B545:J545"/>
    <mergeCell ref="B546:J546"/>
    <mergeCell ref="D554:G554"/>
    <mergeCell ref="D555:G555"/>
    <mergeCell ref="B543:J544"/>
    <mergeCell ref="C647:E647"/>
    <mergeCell ref="H647:J647"/>
    <mergeCell ref="B653:J653"/>
    <mergeCell ref="B657:F657"/>
    <mergeCell ref="G657:J657"/>
    <mergeCell ref="G603:J603"/>
    <mergeCell ref="G604:J604"/>
    <mergeCell ref="B599:J599"/>
    <mergeCell ref="B600:J600"/>
    <mergeCell ref="B601:J601"/>
    <mergeCell ref="B602:J602"/>
    <mergeCell ref="D625:F625"/>
    <mergeCell ref="D626:F626"/>
    <mergeCell ref="D619:F619"/>
    <mergeCell ref="D620:F620"/>
    <mergeCell ref="D623:F623"/>
    <mergeCell ref="D624:F624"/>
    <mergeCell ref="B603:F603"/>
    <mergeCell ref="D632:F632"/>
    <mergeCell ref="D633:F633"/>
    <mergeCell ref="D634:F634"/>
    <mergeCell ref="D635:F635"/>
    <mergeCell ref="D637:J637"/>
    <mergeCell ref="D627:F627"/>
    <mergeCell ref="D674:F674"/>
    <mergeCell ref="D675:F675"/>
    <mergeCell ref="D678:F678"/>
    <mergeCell ref="D679:F679"/>
    <mergeCell ref="D680:F680"/>
    <mergeCell ref="D681:F681"/>
    <mergeCell ref="D689:F689"/>
    <mergeCell ref="G658:J658"/>
    <mergeCell ref="B654:J654"/>
    <mergeCell ref="D684:F684"/>
    <mergeCell ref="D685:F685"/>
    <mergeCell ref="D686:F686"/>
    <mergeCell ref="D665:F665"/>
    <mergeCell ref="D670:F670"/>
    <mergeCell ref="D671:F671"/>
    <mergeCell ref="D672:F672"/>
    <mergeCell ref="D673:F673"/>
    <mergeCell ref="B655:J655"/>
    <mergeCell ref="B656:J656"/>
    <mergeCell ref="D662:G662"/>
    <mergeCell ref="D663:G663"/>
    <mergeCell ref="D664:E664"/>
    <mergeCell ref="D677:F677"/>
    <mergeCell ref="D676:F676"/>
    <mergeCell ref="D691:J691"/>
    <mergeCell ref="C701:E701"/>
    <mergeCell ref="H701:J701"/>
    <mergeCell ref="B707:J707"/>
    <mergeCell ref="B708:J708"/>
    <mergeCell ref="C692:J697"/>
    <mergeCell ref="D682:F682"/>
    <mergeCell ref="D683:F683"/>
    <mergeCell ref="D727:F727"/>
    <mergeCell ref="D687:F687"/>
    <mergeCell ref="D688:F688"/>
    <mergeCell ref="D728:F728"/>
    <mergeCell ref="D729:F729"/>
    <mergeCell ref="D730:F730"/>
    <mergeCell ref="D731:F731"/>
    <mergeCell ref="D732:F732"/>
    <mergeCell ref="B709:J709"/>
    <mergeCell ref="B710:J710"/>
    <mergeCell ref="B711:F711"/>
    <mergeCell ref="G711:J711"/>
    <mergeCell ref="G712:J712"/>
    <mergeCell ref="D726:F726"/>
    <mergeCell ref="D716:G716"/>
    <mergeCell ref="D717:G717"/>
    <mergeCell ref="D718:E718"/>
    <mergeCell ref="D719:F719"/>
    <mergeCell ref="D724:F724"/>
    <mergeCell ref="D725:F725"/>
    <mergeCell ref="D739:F739"/>
    <mergeCell ref="D740:F740"/>
    <mergeCell ref="C746:J751"/>
    <mergeCell ref="D741:F741"/>
    <mergeCell ref="D742:F742"/>
    <mergeCell ref="D743:F743"/>
    <mergeCell ref="D745:J745"/>
    <mergeCell ref="D733:F733"/>
    <mergeCell ref="D734:F734"/>
    <mergeCell ref="D735:F735"/>
    <mergeCell ref="D736:F736"/>
    <mergeCell ref="D737:F737"/>
    <mergeCell ref="D738:F738"/>
    <mergeCell ref="B762:J762"/>
    <mergeCell ref="B763:J763"/>
    <mergeCell ref="B764:J764"/>
    <mergeCell ref="D770:G770"/>
    <mergeCell ref="D771:G771"/>
    <mergeCell ref="D772:E772"/>
    <mergeCell ref="D773:F773"/>
    <mergeCell ref="D778:F778"/>
    <mergeCell ref="D779:F779"/>
    <mergeCell ref="D824:G824"/>
    <mergeCell ref="D825:G825"/>
    <mergeCell ref="D826:E826"/>
    <mergeCell ref="D799:J799"/>
    <mergeCell ref="D783:F783"/>
    <mergeCell ref="D784:F784"/>
    <mergeCell ref="D785:F785"/>
    <mergeCell ref="D786:F786"/>
    <mergeCell ref="D787:F787"/>
    <mergeCell ref="D788:F788"/>
    <mergeCell ref="G819:J819"/>
    <mergeCell ref="G820:J820"/>
    <mergeCell ref="B815:J815"/>
    <mergeCell ref="B816:J816"/>
    <mergeCell ref="C863:E863"/>
    <mergeCell ref="H863:J863"/>
    <mergeCell ref="E486:J488"/>
    <mergeCell ref="B597:J598"/>
    <mergeCell ref="B605:J605"/>
    <mergeCell ref="E648:J650"/>
    <mergeCell ref="B759:J760"/>
    <mergeCell ref="B767:J767"/>
    <mergeCell ref="E810:J812"/>
    <mergeCell ref="C800:J805"/>
    <mergeCell ref="D836:F836"/>
    <mergeCell ref="C854:J859"/>
    <mergeCell ref="D840:F840"/>
    <mergeCell ref="D841:F841"/>
    <mergeCell ref="D842:F842"/>
    <mergeCell ref="D843:F843"/>
    <mergeCell ref="D844:F844"/>
    <mergeCell ref="D849:F849"/>
    <mergeCell ref="D850:F850"/>
    <mergeCell ref="D851:F851"/>
    <mergeCell ref="D578:F578"/>
    <mergeCell ref="D580:F580"/>
    <mergeCell ref="D581:F581"/>
    <mergeCell ref="D621:F621"/>
    <mergeCell ref="D622:F622"/>
    <mergeCell ref="D618:F618"/>
    <mergeCell ref="D846:F846"/>
    <mergeCell ref="D847:F847"/>
    <mergeCell ref="D853:J853"/>
    <mergeCell ref="D835:F835"/>
    <mergeCell ref="C584:J589"/>
    <mergeCell ref="C638:J643"/>
    <mergeCell ref="D630:F630"/>
    <mergeCell ref="D631:F631"/>
    <mergeCell ref="D837:F837"/>
    <mergeCell ref="D838:F838"/>
    <mergeCell ref="D839:F839"/>
    <mergeCell ref="B818:J818"/>
    <mergeCell ref="D834:F834"/>
    <mergeCell ref="D848:F848"/>
    <mergeCell ref="D827:F827"/>
    <mergeCell ref="D832:F832"/>
    <mergeCell ref="D833:F833"/>
    <mergeCell ref="D845:F845"/>
    <mergeCell ref="D795:F795"/>
    <mergeCell ref="D796:F796"/>
    <mergeCell ref="D797:F797"/>
    <mergeCell ref="B819:F819"/>
    <mergeCell ref="M108:V110"/>
    <mergeCell ref="B111:J112"/>
    <mergeCell ref="B119:J119"/>
    <mergeCell ref="E162:J164"/>
    <mergeCell ref="D609:G609"/>
    <mergeCell ref="D610:E610"/>
    <mergeCell ref="D611:F611"/>
    <mergeCell ref="D616:F616"/>
    <mergeCell ref="D617:F617"/>
    <mergeCell ref="H539:J539"/>
    <mergeCell ref="B549:F549"/>
    <mergeCell ref="G549:J549"/>
    <mergeCell ref="G550:J550"/>
    <mergeCell ref="D556:E556"/>
    <mergeCell ref="D557:F557"/>
    <mergeCell ref="D562:F562"/>
    <mergeCell ref="B547:J547"/>
    <mergeCell ref="D122:G122"/>
    <mergeCell ref="D123:G123"/>
    <mergeCell ref="D124:E124"/>
    <mergeCell ref="M162:V164"/>
    <mergeCell ref="B117:F117"/>
    <mergeCell ref="G117:J117"/>
    <mergeCell ref="G118:J118"/>
    <mergeCell ref="D135:F135"/>
    <mergeCell ref="D136:F136"/>
    <mergeCell ref="D137:F137"/>
    <mergeCell ref="D138:F138"/>
    <mergeCell ref="D139:F139"/>
    <mergeCell ref="D140:F140"/>
    <mergeCell ref="D149:F149"/>
    <mergeCell ref="D151:J151"/>
    <mergeCell ref="D133:F133"/>
    <mergeCell ref="D134:F134"/>
    <mergeCell ref="D125:F125"/>
    <mergeCell ref="D130:F130"/>
    <mergeCell ref="D131:F131"/>
    <mergeCell ref="D132:F132"/>
    <mergeCell ref="M216:V218"/>
    <mergeCell ref="B219:J220"/>
    <mergeCell ref="B227:J227"/>
    <mergeCell ref="E270:J272"/>
    <mergeCell ref="M270:V272"/>
    <mergeCell ref="D252:F252"/>
    <mergeCell ref="D253:F253"/>
    <mergeCell ref="D141:F141"/>
    <mergeCell ref="D142:F142"/>
    <mergeCell ref="D143:F143"/>
    <mergeCell ref="D259:J259"/>
    <mergeCell ref="C269:E269"/>
    <mergeCell ref="D246:F246"/>
    <mergeCell ref="D247:F247"/>
    <mergeCell ref="D248:F248"/>
    <mergeCell ref="D240:F240"/>
    <mergeCell ref="D241:F241"/>
    <mergeCell ref="D242:F242"/>
    <mergeCell ref="D243:F243"/>
    <mergeCell ref="D244:F244"/>
    <mergeCell ref="M324:V326"/>
    <mergeCell ref="D306:F306"/>
    <mergeCell ref="D307:F307"/>
    <mergeCell ref="B225:F225"/>
    <mergeCell ref="G225:J225"/>
    <mergeCell ref="G226:J226"/>
    <mergeCell ref="D293:F293"/>
    <mergeCell ref="D294:F294"/>
    <mergeCell ref="D295:F295"/>
    <mergeCell ref="D296:F296"/>
    <mergeCell ref="D251:F251"/>
    <mergeCell ref="E324:J326"/>
    <mergeCell ref="D311:F311"/>
    <mergeCell ref="D313:J313"/>
    <mergeCell ref="C314:J319"/>
    <mergeCell ref="B279:F279"/>
    <mergeCell ref="G279:J279"/>
    <mergeCell ref="B281:J281"/>
    <mergeCell ref="B276:J276"/>
    <mergeCell ref="B277:J277"/>
    <mergeCell ref="B278:J278"/>
    <mergeCell ref="D254:F254"/>
    <mergeCell ref="D255:F255"/>
    <mergeCell ref="D256:F256"/>
    <mergeCell ref="M378:V380"/>
    <mergeCell ref="B381:J382"/>
    <mergeCell ref="B389:J389"/>
    <mergeCell ref="E432:J434"/>
    <mergeCell ref="M432:V434"/>
    <mergeCell ref="D402:F402"/>
    <mergeCell ref="D403:F403"/>
    <mergeCell ref="D404:F404"/>
    <mergeCell ref="D394:E394"/>
    <mergeCell ref="D395:F395"/>
    <mergeCell ref="D405:F405"/>
    <mergeCell ref="D411:F411"/>
    <mergeCell ref="D412:F412"/>
    <mergeCell ref="D413:F413"/>
    <mergeCell ref="D414:F414"/>
    <mergeCell ref="D415:F415"/>
    <mergeCell ref="D416:F416"/>
    <mergeCell ref="B387:F387"/>
    <mergeCell ref="B383:J383"/>
    <mergeCell ref="B384:J384"/>
    <mergeCell ref="D392:G392"/>
    <mergeCell ref="D393:G393"/>
    <mergeCell ref="D400:F400"/>
    <mergeCell ref="D401:F401"/>
    <mergeCell ref="M486:V488"/>
    <mergeCell ref="B489:J490"/>
    <mergeCell ref="B497:J497"/>
    <mergeCell ref="E540:J542"/>
    <mergeCell ref="M540:V542"/>
    <mergeCell ref="D516:F516"/>
    <mergeCell ref="D517:F517"/>
    <mergeCell ref="D406:F406"/>
    <mergeCell ref="D407:F407"/>
    <mergeCell ref="D408:F408"/>
    <mergeCell ref="D409:F409"/>
    <mergeCell ref="D410:F410"/>
    <mergeCell ref="D525:F525"/>
    <mergeCell ref="D526:F526"/>
    <mergeCell ref="C476:J481"/>
    <mergeCell ref="C530:J535"/>
    <mergeCell ref="D514:F514"/>
    <mergeCell ref="D527:F527"/>
    <mergeCell ref="D529:J529"/>
    <mergeCell ref="C539:E539"/>
    <mergeCell ref="D515:F515"/>
    <mergeCell ref="B492:J492"/>
    <mergeCell ref="B493:J493"/>
    <mergeCell ref="B494:J494"/>
    <mergeCell ref="M810:V812"/>
    <mergeCell ref="B813:J814"/>
    <mergeCell ref="H809:J809"/>
    <mergeCell ref="C809:E809"/>
    <mergeCell ref="D780:F780"/>
    <mergeCell ref="D781:F781"/>
    <mergeCell ref="D568:F568"/>
    <mergeCell ref="D569:F569"/>
    <mergeCell ref="D570:F570"/>
    <mergeCell ref="C755:E755"/>
    <mergeCell ref="H755:J755"/>
    <mergeCell ref="B765:F765"/>
    <mergeCell ref="G765:J765"/>
    <mergeCell ref="G766:J766"/>
    <mergeCell ref="B761:J761"/>
    <mergeCell ref="D628:F628"/>
    <mergeCell ref="D629:F629"/>
    <mergeCell ref="D608:G608"/>
    <mergeCell ref="H593:J593"/>
    <mergeCell ref="D573:F573"/>
    <mergeCell ref="D574:F574"/>
    <mergeCell ref="D575:F575"/>
    <mergeCell ref="D576:F576"/>
    <mergeCell ref="D577:F577"/>
    <mergeCell ref="B551:J551"/>
    <mergeCell ref="E594:J596"/>
    <mergeCell ref="M594:V596"/>
    <mergeCell ref="D579:F579"/>
    <mergeCell ref="D563:F563"/>
    <mergeCell ref="D564:F564"/>
    <mergeCell ref="D782:F782"/>
    <mergeCell ref="B821:J821"/>
    <mergeCell ref="M648:V650"/>
    <mergeCell ref="B651:J652"/>
    <mergeCell ref="B659:J659"/>
    <mergeCell ref="E702:J704"/>
    <mergeCell ref="M702:V704"/>
    <mergeCell ref="B705:J706"/>
    <mergeCell ref="B713:J713"/>
    <mergeCell ref="E756:J758"/>
    <mergeCell ref="M756:V758"/>
    <mergeCell ref="B817:J817"/>
    <mergeCell ref="D789:F789"/>
    <mergeCell ref="D790:F790"/>
    <mergeCell ref="D791:F791"/>
    <mergeCell ref="D792:F792"/>
    <mergeCell ref="D793:F793"/>
    <mergeCell ref="D794:F794"/>
  </mergeCells>
  <phoneticPr fontId="0" type="noConversion"/>
  <printOptions horizontalCentered="1" verticalCentered="1"/>
  <pageMargins left="0.5" right="0.5" top="0.5" bottom="0.5" header="0.5" footer="0.5"/>
  <pageSetup scale="66" orientation="portrait" horizontalDpi="360" verticalDpi="360" r:id="rId1"/>
  <headerFooter alignWithMargins="0"/>
  <rowBreaks count="15" manualBreakCount="15">
    <brk id="54" min="1" max="9" man="1"/>
    <brk id="107" min="1" max="9" man="1"/>
    <brk id="161" min="1" max="9" man="1"/>
    <brk id="215" min="1" max="9" man="1"/>
    <brk id="269" min="1" max="9" man="1"/>
    <brk id="323" min="1" max="9" man="1"/>
    <brk id="377" min="1" max="9" man="1"/>
    <brk id="431" min="1" max="9" man="1"/>
    <brk id="485" min="1" max="9" man="1"/>
    <brk id="539" min="1" max="9" man="1"/>
    <brk id="593" min="1" max="9" man="1"/>
    <brk id="647" min="1" max="9" man="1"/>
    <brk id="701" min="1" max="9" man="1"/>
    <brk id="755" min="1" max="9" man="1"/>
    <brk id="809" min="1"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X284"/>
  <sheetViews>
    <sheetView topLeftCell="A231" zoomScale="102" zoomScaleNormal="102" zoomScaleSheetLayoutView="70" workbookViewId="0">
      <selection activeCell="C245" sqref="C245:V278"/>
    </sheetView>
  </sheetViews>
  <sheetFormatPr defaultRowHeight="15" x14ac:dyDescent="0.2"/>
  <cols>
    <col min="1" max="1" width="5.44140625" customWidth="1"/>
    <col min="2" max="2" width="3.21875" customWidth="1"/>
    <col min="3" max="3" width="11.77734375" customWidth="1"/>
    <col min="4" max="4" width="1.77734375" customWidth="1"/>
    <col min="5" max="5" width="10.44140625" customWidth="1"/>
    <col min="6" max="6" width="6.44140625" customWidth="1"/>
    <col min="7" max="7" width="0.77734375" customWidth="1"/>
    <col min="8" max="8" width="6.109375" customWidth="1"/>
    <col min="9" max="9" width="9.88671875" customWidth="1"/>
    <col min="10" max="10" width="6.33203125" customWidth="1"/>
    <col min="11" max="11" width="6.5546875" customWidth="1"/>
    <col min="12" max="12" width="7.21875" customWidth="1"/>
    <col min="13" max="13" width="2.44140625" customWidth="1"/>
    <col min="14" max="14" width="3.77734375" customWidth="1"/>
    <col min="15" max="15" width="6.109375" customWidth="1"/>
    <col min="16" max="16" width="12" customWidth="1"/>
    <col min="17" max="17" width="3.44140625" customWidth="1"/>
    <col min="18" max="18" width="5.77734375" customWidth="1"/>
    <col min="19" max="19" width="6.109375" customWidth="1"/>
    <col min="20" max="20" width="1.21875" customWidth="1"/>
    <col min="21" max="21" width="9.44140625" customWidth="1"/>
    <col min="22" max="23" width="5.77734375" customWidth="1"/>
  </cols>
  <sheetData>
    <row r="1" spans="1:24" ht="15.75" thickBot="1" x14ac:dyDescent="0.25">
      <c r="A1" s="441"/>
      <c r="B1" s="441"/>
      <c r="C1" s="441"/>
      <c r="D1" s="441"/>
      <c r="E1" s="441"/>
      <c r="F1" s="441"/>
      <c r="G1" s="441"/>
      <c r="H1" s="441"/>
      <c r="I1" s="441"/>
      <c r="J1" s="441"/>
      <c r="K1" s="441"/>
      <c r="L1" s="441"/>
      <c r="M1" s="441"/>
      <c r="N1" s="441"/>
      <c r="O1" s="441"/>
      <c r="P1" s="441"/>
      <c r="Q1" s="441"/>
      <c r="R1" s="441"/>
      <c r="S1" s="441"/>
      <c r="T1" s="441"/>
      <c r="U1" s="441"/>
      <c r="V1" s="441"/>
      <c r="W1" s="441"/>
      <c r="X1" s="441"/>
    </row>
    <row r="2" spans="1:24" ht="16.5" thickTop="1" x14ac:dyDescent="0.25">
      <c r="A2" s="441"/>
      <c r="B2" s="517" t="s">
        <v>346</v>
      </c>
      <c r="C2" s="518" t="s">
        <v>341</v>
      </c>
      <c r="D2" s="455"/>
      <c r="E2" s="455"/>
      <c r="F2" s="455"/>
      <c r="G2" s="455"/>
      <c r="H2" s="455"/>
      <c r="I2" s="455"/>
      <c r="J2" s="455"/>
      <c r="K2" s="455"/>
      <c r="L2" s="455"/>
      <c r="M2" s="455"/>
      <c r="N2" s="455"/>
      <c r="O2" s="455"/>
      <c r="P2" s="455"/>
      <c r="Q2" s="455"/>
      <c r="R2" s="455"/>
      <c r="S2" s="455"/>
      <c r="T2" s="455"/>
      <c r="U2" s="455"/>
      <c r="V2" s="455"/>
      <c r="W2" s="456"/>
      <c r="X2" s="441"/>
    </row>
    <row r="3" spans="1:24" ht="15.75" x14ac:dyDescent="0.25">
      <c r="A3" s="441"/>
      <c r="B3" s="519"/>
      <c r="C3" s="520" t="s">
        <v>340</v>
      </c>
      <c r="D3" s="449"/>
      <c r="E3" s="449"/>
      <c r="F3" s="449"/>
      <c r="G3" s="449"/>
      <c r="H3" s="449"/>
      <c r="I3" s="449"/>
      <c r="J3" s="449"/>
      <c r="K3" s="449"/>
      <c r="L3" s="449"/>
      <c r="M3" s="449"/>
      <c r="N3" s="449"/>
      <c r="O3" s="449"/>
      <c r="P3" s="449"/>
      <c r="Q3" s="449"/>
      <c r="R3" s="449"/>
      <c r="S3" s="449"/>
      <c r="T3" s="449"/>
      <c r="U3" s="449"/>
      <c r="V3" s="449"/>
      <c r="W3" s="450"/>
      <c r="X3" s="441"/>
    </row>
    <row r="4" spans="1:24" ht="24.6" customHeight="1" x14ac:dyDescent="0.2">
      <c r="A4" s="441"/>
      <c r="B4" s="521" t="s">
        <v>344</v>
      </c>
      <c r="C4" s="522" t="s">
        <v>234</v>
      </c>
      <c r="D4" s="449"/>
      <c r="E4" s="449"/>
      <c r="F4" s="449"/>
      <c r="G4" s="449"/>
      <c r="H4" s="449"/>
      <c r="I4" s="449"/>
      <c r="J4" s="449"/>
      <c r="K4" s="449"/>
      <c r="L4" s="449"/>
      <c r="M4" s="449"/>
      <c r="N4" s="449"/>
      <c r="O4" s="449"/>
      <c r="P4" s="449"/>
      <c r="Q4" s="449"/>
      <c r="R4" s="449"/>
      <c r="S4" s="449"/>
      <c r="T4" s="449"/>
      <c r="U4" s="449"/>
      <c r="V4" s="449"/>
      <c r="W4" s="450"/>
      <c r="X4" s="441"/>
    </row>
    <row r="5" spans="1:24" ht="15.75" x14ac:dyDescent="0.25">
      <c r="A5" s="441"/>
      <c r="B5" s="519" t="s">
        <v>345</v>
      </c>
      <c r="C5" s="520" t="s">
        <v>342</v>
      </c>
      <c r="D5" s="449"/>
      <c r="E5" s="449"/>
      <c r="F5" s="449"/>
      <c r="G5" s="449"/>
      <c r="H5" s="449"/>
      <c r="I5" s="449"/>
      <c r="J5" s="449"/>
      <c r="K5" s="449"/>
      <c r="L5" s="449"/>
      <c r="M5" s="449"/>
      <c r="N5" s="449"/>
      <c r="O5" s="449"/>
      <c r="P5" s="449"/>
      <c r="Q5" s="449"/>
      <c r="R5" s="449"/>
      <c r="S5" s="449"/>
      <c r="T5" s="449"/>
      <c r="U5" s="449"/>
      <c r="V5" s="449"/>
      <c r="W5" s="450"/>
      <c r="X5" s="441"/>
    </row>
    <row r="6" spans="1:24" ht="15.75" thickBot="1" x14ac:dyDescent="0.25">
      <c r="A6" s="441"/>
      <c r="B6" s="523"/>
      <c r="C6" s="524" t="s">
        <v>343</v>
      </c>
      <c r="D6" s="525"/>
      <c r="E6" s="525"/>
      <c r="F6" s="525"/>
      <c r="G6" s="525"/>
      <c r="H6" s="525"/>
      <c r="I6" s="525"/>
      <c r="J6" s="525"/>
      <c r="K6" s="525"/>
      <c r="L6" s="525"/>
      <c r="M6" s="525"/>
      <c r="N6" s="525"/>
      <c r="O6" s="525"/>
      <c r="P6" s="525"/>
      <c r="Q6" s="525"/>
      <c r="R6" s="525"/>
      <c r="S6" s="525"/>
      <c r="T6" s="525"/>
      <c r="U6" s="525"/>
      <c r="V6" s="525"/>
      <c r="W6" s="526"/>
      <c r="X6" s="441"/>
    </row>
    <row r="7" spans="1:24" ht="16.5" thickTop="1" thickBot="1" x14ac:dyDescent="0.25">
      <c r="A7" s="441"/>
      <c r="B7" s="451"/>
      <c r="C7" s="441"/>
      <c r="D7" s="441"/>
      <c r="E7" s="441"/>
      <c r="F7" s="441"/>
      <c r="G7" s="441"/>
      <c r="H7" s="441"/>
      <c r="I7" s="441"/>
      <c r="J7" s="441"/>
      <c r="K7" s="441"/>
      <c r="L7" s="441"/>
      <c r="M7" s="441"/>
      <c r="N7" s="441"/>
      <c r="O7" s="441"/>
      <c r="P7" s="441"/>
      <c r="Q7" s="441"/>
      <c r="R7" s="441"/>
      <c r="S7" s="441"/>
      <c r="T7" s="441"/>
      <c r="U7" s="441"/>
      <c r="V7" s="441"/>
      <c r="W7" s="516"/>
      <c r="X7" s="441"/>
    </row>
    <row r="8" spans="1:24" ht="15.75" thickTop="1" x14ac:dyDescent="0.2">
      <c r="A8" s="441"/>
      <c r="B8" s="513">
        <v>1</v>
      </c>
      <c r="C8" s="514"/>
      <c r="D8" s="514"/>
      <c r="E8" s="514"/>
      <c r="F8" s="514"/>
      <c r="G8" s="514"/>
      <c r="H8" s="514"/>
      <c r="I8" s="514"/>
      <c r="J8" s="514"/>
      <c r="K8" s="514"/>
      <c r="L8" s="514"/>
      <c r="M8" s="514"/>
      <c r="N8" s="514"/>
      <c r="O8" s="514"/>
      <c r="P8" s="514"/>
      <c r="Q8" s="514"/>
      <c r="R8" s="514"/>
      <c r="S8" s="514"/>
      <c r="T8" s="514"/>
      <c r="U8" s="514"/>
      <c r="V8" s="514"/>
      <c r="W8" s="515"/>
      <c r="X8" s="441"/>
    </row>
    <row r="9" spans="1:24" ht="30" customHeight="1" x14ac:dyDescent="0.2">
      <c r="A9" s="441"/>
      <c r="B9" s="491"/>
      <c r="C9" s="449"/>
      <c r="D9" s="449"/>
      <c r="E9" s="449"/>
      <c r="F9" s="449"/>
      <c r="G9" s="449"/>
      <c r="H9" s="449"/>
      <c r="I9" s="449"/>
      <c r="J9" s="449"/>
      <c r="K9" s="449"/>
      <c r="L9" s="449"/>
      <c r="M9" s="449"/>
      <c r="N9" s="449"/>
      <c r="O9" s="449"/>
      <c r="P9" s="449"/>
      <c r="Q9" s="449"/>
      <c r="R9" s="449"/>
      <c r="S9" s="449"/>
      <c r="T9" s="449"/>
      <c r="U9" s="449"/>
      <c r="V9" s="449"/>
      <c r="W9" s="450"/>
      <c r="X9" s="441"/>
    </row>
    <row r="10" spans="1:24" ht="14.45" customHeight="1" x14ac:dyDescent="0.2">
      <c r="A10" s="441"/>
      <c r="B10" s="491"/>
      <c r="C10" s="449"/>
      <c r="D10" s="449"/>
      <c r="E10" s="449"/>
      <c r="F10" s="449"/>
      <c r="G10" s="449"/>
      <c r="H10" s="449"/>
      <c r="I10" s="449"/>
      <c r="J10" s="449"/>
      <c r="K10" s="449"/>
      <c r="L10" s="449"/>
      <c r="M10" s="449"/>
      <c r="N10" s="449"/>
      <c r="O10" s="449"/>
      <c r="P10" s="449"/>
      <c r="Q10" s="449"/>
      <c r="R10" s="449"/>
      <c r="S10" s="449"/>
      <c r="T10" s="449"/>
      <c r="U10" s="449"/>
      <c r="V10" s="449"/>
      <c r="W10" s="450"/>
      <c r="X10" s="441"/>
    </row>
    <row r="11" spans="1:24" ht="14.45" customHeight="1" x14ac:dyDescent="0.2">
      <c r="A11" s="441"/>
      <c r="B11" s="491"/>
      <c r="C11" s="714"/>
      <c r="D11" s="714"/>
      <c r="E11" s="449"/>
      <c r="F11" s="458"/>
      <c r="G11" s="458"/>
      <c r="H11" s="458"/>
      <c r="I11" s="458"/>
      <c r="J11" s="458"/>
      <c r="K11" s="458"/>
      <c r="L11" s="458"/>
      <c r="M11" s="458"/>
      <c r="N11" s="458"/>
      <c r="O11" s="458"/>
      <c r="P11" s="458"/>
      <c r="Q11" s="736" t="s">
        <v>311</v>
      </c>
      <c r="R11" s="737"/>
      <c r="S11" s="737"/>
      <c r="T11" s="737"/>
      <c r="U11" s="737"/>
      <c r="V11" s="737"/>
      <c r="W11" s="496"/>
      <c r="X11" s="441"/>
    </row>
    <row r="12" spans="1:24" ht="14.45" customHeight="1" x14ac:dyDescent="0.2">
      <c r="A12" s="441"/>
      <c r="B12" s="491"/>
      <c r="C12" s="457"/>
      <c r="D12" s="457"/>
      <c r="E12" s="458"/>
      <c r="F12" s="458"/>
      <c r="G12" s="458"/>
      <c r="H12" s="458"/>
      <c r="I12" s="458"/>
      <c r="J12" s="458"/>
      <c r="K12" s="458"/>
      <c r="L12" s="458"/>
      <c r="M12" s="458"/>
      <c r="N12" s="458"/>
      <c r="O12" s="458"/>
      <c r="P12" s="458"/>
      <c r="Q12" s="458"/>
      <c r="R12" s="458"/>
      <c r="S12" s="458"/>
      <c r="T12" s="458"/>
      <c r="U12" s="458"/>
      <c r="V12" s="458"/>
      <c r="W12" s="460"/>
      <c r="X12" s="441"/>
    </row>
    <row r="13" spans="1:24" ht="14.45" customHeight="1" x14ac:dyDescent="0.2">
      <c r="A13" s="441"/>
      <c r="B13" s="491"/>
      <c r="C13" s="709" t="s">
        <v>200</v>
      </c>
      <c r="D13" s="710"/>
      <c r="E13" s="710"/>
      <c r="F13" s="710"/>
      <c r="G13" s="710"/>
      <c r="H13" s="711" t="str">
        <f>'CONTACT INFO'!C13</f>
        <v>SRN</v>
      </c>
      <c r="I13" s="712"/>
      <c r="J13" s="712"/>
      <c r="K13" s="712"/>
      <c r="L13" s="712"/>
      <c r="M13" s="695"/>
      <c r="N13" s="449"/>
      <c r="O13" s="449"/>
      <c r="P13" s="449"/>
      <c r="Q13" s="738" t="s">
        <v>202</v>
      </c>
      <c r="R13" s="739"/>
      <c r="S13" s="380"/>
      <c r="T13" s="740" t="str">
        <f>'CONTACT INFO'!C16</f>
        <v>LETTING DATE</v>
      </c>
      <c r="U13" s="695"/>
      <c r="V13" s="695"/>
      <c r="W13" s="483"/>
      <c r="X13" s="441"/>
    </row>
    <row r="14" spans="1:24" ht="14.45" customHeight="1" x14ac:dyDescent="0.2">
      <c r="A14" s="441"/>
      <c r="B14" s="491"/>
      <c r="C14" s="457"/>
      <c r="D14" s="457"/>
      <c r="E14" s="457"/>
      <c r="F14" s="457"/>
      <c r="G14" s="457"/>
      <c r="H14" s="457"/>
      <c r="I14" s="457"/>
      <c r="J14" s="457"/>
      <c r="K14" s="457"/>
      <c r="L14" s="457"/>
      <c r="M14" s="457"/>
      <c r="N14" s="457"/>
      <c r="O14" s="457"/>
      <c r="P14" s="457"/>
      <c r="Q14" s="457"/>
      <c r="R14" s="457"/>
      <c r="S14" s="457"/>
      <c r="T14" s="461"/>
      <c r="U14" s="461"/>
      <c r="V14" s="461"/>
      <c r="W14" s="462"/>
      <c r="X14" s="441"/>
    </row>
    <row r="15" spans="1:24" ht="14.45" customHeight="1" x14ac:dyDescent="0.2">
      <c r="A15" s="441"/>
      <c r="B15" s="491"/>
      <c r="C15" s="487" t="s">
        <v>203</v>
      </c>
      <c r="D15" s="463"/>
      <c r="E15" s="463"/>
      <c r="F15" s="463"/>
      <c r="G15" s="463"/>
      <c r="H15" s="463"/>
      <c r="I15" s="463"/>
      <c r="J15" s="463"/>
      <c r="K15" s="463"/>
      <c r="L15" s="463"/>
      <c r="M15" s="449"/>
      <c r="N15" s="449"/>
      <c r="O15" s="449"/>
      <c r="P15" s="449"/>
      <c r="Q15" s="738" t="s">
        <v>204</v>
      </c>
      <c r="R15" s="741"/>
      <c r="S15" s="380"/>
      <c r="T15" s="742" t="str">
        <f>'CONTACT INFO'!C17</f>
        <v>ITEM NUMBER</v>
      </c>
      <c r="U15" s="695"/>
      <c r="V15" s="695"/>
      <c r="W15" s="483"/>
      <c r="X15" s="441"/>
    </row>
    <row r="16" spans="1:24" ht="14.45" customHeight="1" x14ac:dyDescent="0.2">
      <c r="A16" s="441"/>
      <c r="B16" s="491"/>
      <c r="C16" s="457"/>
      <c r="D16" s="457"/>
      <c r="E16" s="457"/>
      <c r="F16" s="457"/>
      <c r="G16" s="457"/>
      <c r="H16" s="457"/>
      <c r="I16" s="457"/>
      <c r="J16" s="457"/>
      <c r="K16" s="457"/>
      <c r="L16" s="457"/>
      <c r="M16" s="457"/>
      <c r="N16" s="457"/>
      <c r="O16" s="457"/>
      <c r="P16" s="457"/>
      <c r="Q16" s="457"/>
      <c r="R16" s="457"/>
      <c r="S16" s="457"/>
      <c r="T16" s="461"/>
      <c r="U16" s="461"/>
      <c r="V16" s="461"/>
      <c r="W16" s="462"/>
      <c r="X16" s="441"/>
    </row>
    <row r="17" spans="1:24" ht="14.45" customHeight="1" x14ac:dyDescent="0.2">
      <c r="A17" s="441"/>
      <c r="B17" s="491"/>
      <c r="C17" s="714" t="s">
        <v>205</v>
      </c>
      <c r="D17" s="737"/>
      <c r="E17" s="737"/>
      <c r="F17" s="457"/>
      <c r="G17" s="457"/>
      <c r="H17" s="457"/>
      <c r="I17" s="457"/>
      <c r="J17" s="457"/>
      <c r="K17" s="457"/>
      <c r="L17" s="457"/>
      <c r="M17" s="449"/>
      <c r="N17" s="449"/>
      <c r="O17" s="449"/>
      <c r="P17" s="449"/>
      <c r="Q17" s="738" t="s">
        <v>312</v>
      </c>
      <c r="R17" s="741"/>
      <c r="S17" s="380"/>
      <c r="T17" s="743" t="str">
        <f>'CONTACT INFO'!C19</f>
        <v>CONTRACT NUMBER</v>
      </c>
      <c r="U17" s="744"/>
      <c r="V17" s="744"/>
      <c r="W17" s="497"/>
      <c r="X17" s="441"/>
    </row>
    <row r="18" spans="1:24" ht="9.6" customHeight="1" x14ac:dyDescent="0.2">
      <c r="A18" s="441"/>
      <c r="B18" s="491"/>
      <c r="C18" s="714"/>
      <c r="D18" s="714"/>
      <c r="E18" s="714"/>
      <c r="F18" s="714"/>
      <c r="G18" s="714"/>
      <c r="H18" s="714"/>
      <c r="I18" s="714"/>
      <c r="J18" s="714"/>
      <c r="K18" s="714"/>
      <c r="L18" s="714"/>
      <c r="M18" s="714"/>
      <c r="N18" s="714"/>
      <c r="O18" s="714"/>
      <c r="P18" s="714"/>
      <c r="Q18" s="714"/>
      <c r="R18" s="714"/>
      <c r="S18" s="714"/>
      <c r="T18" s="714"/>
      <c r="U18" s="714"/>
      <c r="V18" s="714"/>
      <c r="W18" s="498"/>
      <c r="X18" s="441"/>
    </row>
    <row r="19" spans="1:24" s="354" customFormat="1" ht="54.6" customHeight="1" x14ac:dyDescent="0.2">
      <c r="A19" s="452"/>
      <c r="B19" s="492"/>
      <c r="C19" s="745" t="s">
        <v>309</v>
      </c>
      <c r="D19" s="745"/>
      <c r="E19" s="745"/>
      <c r="F19" s="745"/>
      <c r="G19" s="745"/>
      <c r="H19" s="745"/>
      <c r="I19" s="745"/>
      <c r="J19" s="745"/>
      <c r="K19" s="745"/>
      <c r="L19" s="745"/>
      <c r="M19" s="745"/>
      <c r="N19" s="745"/>
      <c r="O19" s="745"/>
      <c r="P19" s="745"/>
      <c r="Q19" s="745"/>
      <c r="R19" s="745"/>
      <c r="S19" s="745"/>
      <c r="T19" s="745"/>
      <c r="U19" s="745"/>
      <c r="V19" s="745"/>
      <c r="W19" s="499"/>
      <c r="X19" s="452"/>
    </row>
    <row r="20" spans="1:24" ht="12.95" customHeight="1" x14ac:dyDescent="0.2">
      <c r="A20" s="441"/>
      <c r="B20" s="491"/>
      <c r="C20" s="464"/>
      <c r="D20" s="464"/>
      <c r="E20" s="464"/>
      <c r="F20" s="464"/>
      <c r="G20" s="464"/>
      <c r="H20" s="464"/>
      <c r="I20" s="464"/>
      <c r="J20" s="464"/>
      <c r="K20" s="464"/>
      <c r="L20" s="464"/>
      <c r="M20" s="464"/>
      <c r="N20" s="464"/>
      <c r="O20" s="464"/>
      <c r="P20" s="464"/>
      <c r="Q20" s="464"/>
      <c r="R20" s="464"/>
      <c r="S20" s="464"/>
      <c r="T20" s="464"/>
      <c r="U20" s="464"/>
      <c r="V20" s="464"/>
      <c r="W20" s="465"/>
      <c r="X20" s="441"/>
    </row>
    <row r="21" spans="1:24" ht="20.45" customHeight="1" x14ac:dyDescent="0.2">
      <c r="A21" s="441"/>
      <c r="B21" s="491"/>
      <c r="C21" s="713" t="s">
        <v>206</v>
      </c>
      <c r="D21" s="713"/>
      <c r="E21" s="714"/>
      <c r="F21" s="714"/>
      <c r="G21" s="714"/>
      <c r="H21" s="714"/>
      <c r="I21" s="714"/>
      <c r="J21" s="714"/>
      <c r="K21" s="714"/>
      <c r="L21" s="714"/>
      <c r="M21" s="714"/>
      <c r="N21" s="457"/>
      <c r="O21" s="457"/>
      <c r="P21" s="449"/>
      <c r="Q21" s="449"/>
      <c r="R21" s="449"/>
      <c r="S21" s="449"/>
      <c r="T21" s="449"/>
      <c r="U21" s="449"/>
      <c r="V21" s="449"/>
      <c r="W21" s="450"/>
      <c r="X21" s="441"/>
    </row>
    <row r="22" spans="1:24" ht="12.95" customHeight="1" x14ac:dyDescent="0.25">
      <c r="A22" s="441"/>
      <c r="B22" s="493"/>
      <c r="C22" s="686" t="s">
        <v>313</v>
      </c>
      <c r="D22" s="687"/>
      <c r="E22" s="467" t="s">
        <v>314</v>
      </c>
      <c r="F22" s="371" t="str">
        <f>'CONTACT INFO'!F5</f>
        <v>NO</v>
      </c>
      <c r="G22" s="351"/>
      <c r="H22" s="688" t="s">
        <v>315</v>
      </c>
      <c r="I22" s="689"/>
      <c r="J22" s="371" t="str">
        <f>'CONTACT INFO'!F6</f>
        <v>NO</v>
      </c>
      <c r="K22" s="690" t="s">
        <v>316</v>
      </c>
      <c r="L22" s="691"/>
      <c r="M22" s="691"/>
      <c r="N22" s="379"/>
      <c r="O22" s="375" t="str">
        <f>'CONTACT INFO'!F7</f>
        <v>NO</v>
      </c>
      <c r="P22" s="734" t="s">
        <v>335</v>
      </c>
      <c r="Q22" s="735"/>
      <c r="R22" s="374" t="str">
        <f>'CONTACT INFO'!F8</f>
        <v>NO</v>
      </c>
      <c r="S22" s="355"/>
      <c r="T22" s="716" t="s">
        <v>317</v>
      </c>
      <c r="U22" s="689"/>
      <c r="V22" s="374" t="str">
        <f>'CONTACT INFO'!F9</f>
        <v>NO</v>
      </c>
      <c r="W22" s="468"/>
      <c r="X22" s="441"/>
    </row>
    <row r="23" spans="1:24" ht="8.4499999999999993" customHeight="1" x14ac:dyDescent="0.25">
      <c r="A23" s="441"/>
      <c r="B23" s="493"/>
      <c r="C23" s="352"/>
      <c r="D23" s="382"/>
      <c r="E23" s="353"/>
      <c r="F23" s="380"/>
      <c r="G23" s="380"/>
      <c r="H23" s="380"/>
      <c r="I23" s="380"/>
      <c r="J23" s="380"/>
      <c r="K23" s="380"/>
      <c r="L23" s="380"/>
      <c r="M23" s="380"/>
      <c r="N23" s="380"/>
      <c r="O23" s="380"/>
      <c r="P23" s="380"/>
      <c r="Q23" s="380"/>
      <c r="R23" s="380"/>
      <c r="S23" s="380"/>
      <c r="T23" s="380"/>
      <c r="U23" s="380"/>
      <c r="V23" s="380"/>
      <c r="W23" s="483"/>
      <c r="X23" s="441"/>
    </row>
    <row r="24" spans="1:24" ht="14.45" customHeight="1" x14ac:dyDescent="0.2">
      <c r="A24" s="441"/>
      <c r="B24" s="491"/>
      <c r="C24" s="715" t="s">
        <v>310</v>
      </c>
      <c r="D24" s="717" t="s">
        <v>318</v>
      </c>
      <c r="E24" s="718"/>
      <c r="F24" s="718"/>
      <c r="G24" s="718"/>
      <c r="H24" s="718"/>
      <c r="I24" s="718"/>
      <c r="J24" s="718"/>
      <c r="K24" s="718"/>
      <c r="L24" s="718"/>
      <c r="M24" s="718"/>
      <c r="N24" s="469"/>
      <c r="O24" s="721" t="s">
        <v>90</v>
      </c>
      <c r="P24" s="761"/>
      <c r="Q24" s="721" t="s">
        <v>207</v>
      </c>
      <c r="R24" s="722"/>
      <c r="S24" s="722"/>
      <c r="T24" s="723"/>
      <c r="U24" s="721" t="s">
        <v>11</v>
      </c>
      <c r="V24" s="727"/>
      <c r="W24" s="500"/>
      <c r="X24" s="441"/>
    </row>
    <row r="25" spans="1:24" ht="14.45" customHeight="1" x14ac:dyDescent="0.2">
      <c r="A25" s="441"/>
      <c r="B25" s="491"/>
      <c r="C25" s="715"/>
      <c r="D25" s="719"/>
      <c r="E25" s="720"/>
      <c r="F25" s="720"/>
      <c r="G25" s="720"/>
      <c r="H25" s="720"/>
      <c r="I25" s="720"/>
      <c r="J25" s="720"/>
      <c r="K25" s="720"/>
      <c r="L25" s="720"/>
      <c r="M25" s="720"/>
      <c r="N25" s="381"/>
      <c r="O25" s="762"/>
      <c r="P25" s="763"/>
      <c r="Q25" s="724"/>
      <c r="R25" s="725"/>
      <c r="S25" s="725"/>
      <c r="T25" s="726"/>
      <c r="U25" s="728"/>
      <c r="V25" s="729"/>
      <c r="W25" s="500"/>
      <c r="X25" s="441"/>
    </row>
    <row r="26" spans="1:24" ht="14.45" customHeight="1" x14ac:dyDescent="0.2">
      <c r="A26" s="441"/>
      <c r="B26" s="491"/>
      <c r="C26" s="488" t="str">
        <f>IF('PIN 1'!G7="ITEM"," ",'PIN 1'!G7)</f>
        <v xml:space="preserve"> </v>
      </c>
      <c r="D26" s="692" t="str">
        <f>IF('PIN 1'!G8="NAME"," ",'PIN 1'!G8)</f>
        <v xml:space="preserve"> </v>
      </c>
      <c r="E26" s="693"/>
      <c r="F26" s="693"/>
      <c r="G26" s="693"/>
      <c r="H26" s="693"/>
      <c r="I26" s="693"/>
      <c r="J26" s="693"/>
      <c r="K26" s="693"/>
      <c r="L26" s="693"/>
      <c r="M26" s="693"/>
      <c r="N26" s="694"/>
      <c r="O26" s="764" t="str">
        <f>IF('PIN 1'!G9="QTY"," ",'PIN 1'!G9)</f>
        <v xml:space="preserve"> </v>
      </c>
      <c r="P26" s="765"/>
      <c r="Q26" s="730" t="str">
        <f>IF('PIN 1'!G50&gt;0,(+ROUND('PIN 1'!$G$58,2)),"")</f>
        <v/>
      </c>
      <c r="R26" s="731"/>
      <c r="S26" s="731"/>
      <c r="T26" s="732"/>
      <c r="U26" s="733" t="str">
        <f>IF('PIN 1'!G56&gt;0,'SBE 2025 FORM'!Q26*'SBE 2025 FORM'!O26," ")</f>
        <v xml:space="preserve"> </v>
      </c>
      <c r="V26" s="731"/>
      <c r="W26" s="501"/>
      <c r="X26" s="441"/>
    </row>
    <row r="27" spans="1:24" ht="14.45" customHeight="1" x14ac:dyDescent="0.2">
      <c r="A27" s="441"/>
      <c r="B27" s="491"/>
      <c r="C27" s="488" t="str">
        <f>IF('PIN 2'!$G$52&gt;0,+'PIN 2'!$G$5," ")</f>
        <v xml:space="preserve"> </v>
      </c>
      <c r="D27" s="692" t="str">
        <f>IF('PIN 2'!$G$52&gt;0,+'PIN 2'!$G$6," ")</f>
        <v xml:space="preserve"> </v>
      </c>
      <c r="E27" s="693"/>
      <c r="F27" s="693"/>
      <c r="G27" s="693"/>
      <c r="H27" s="693"/>
      <c r="I27" s="693"/>
      <c r="J27" s="693"/>
      <c r="K27" s="693"/>
      <c r="L27" s="693"/>
      <c r="M27" s="693"/>
      <c r="N27" s="694"/>
      <c r="O27" s="759" t="str">
        <f>IF('PIN 2'!$G$52&gt;0,+'PIN 2'!$G$7," ")</f>
        <v xml:space="preserve"> </v>
      </c>
      <c r="P27" s="760"/>
      <c r="Q27" s="730" t="str">
        <f>IF('PIN 2'!$G$52&gt;0,ROUND(+'PIN 2'!$G$56,2)," ")</f>
        <v xml:space="preserve"> </v>
      </c>
      <c r="R27" s="731"/>
      <c r="S27" s="731"/>
      <c r="T27" s="732"/>
      <c r="U27" s="733" t="str">
        <f>IF('PIN 2'!$G$52&gt;0,Q27*O27," ")</f>
        <v xml:space="preserve"> </v>
      </c>
      <c r="V27" s="746"/>
      <c r="W27" s="502"/>
      <c r="X27" s="441"/>
    </row>
    <row r="28" spans="1:24" ht="14.45" customHeight="1" x14ac:dyDescent="0.2">
      <c r="A28" s="441"/>
      <c r="B28" s="491"/>
      <c r="C28" s="488" t="str">
        <f>IF('PIN 3'!$G$52&gt;0,+'PIN 3'!$G$5," ")</f>
        <v xml:space="preserve"> </v>
      </c>
      <c r="D28" s="692" t="str">
        <f>IF('PIN 3'!$G$52&gt;0,+'PIN 3'!$G$6," ")</f>
        <v xml:space="preserve"> </v>
      </c>
      <c r="E28" s="693"/>
      <c r="F28" s="693"/>
      <c r="G28" s="693"/>
      <c r="H28" s="693"/>
      <c r="I28" s="693"/>
      <c r="J28" s="693"/>
      <c r="K28" s="693"/>
      <c r="L28" s="693"/>
      <c r="M28" s="693"/>
      <c r="N28" s="694"/>
      <c r="O28" s="759" t="str">
        <f>IF('PIN 3'!$G$52&gt;0,+'PIN 3'!$G$7," ")</f>
        <v xml:space="preserve"> </v>
      </c>
      <c r="P28" s="760"/>
      <c r="Q28" s="730" t="str">
        <f>IF('PIN 3'!$G$52&gt;0,ROUND(+'PIN 3'!$G$56,2)," ")</f>
        <v xml:space="preserve"> </v>
      </c>
      <c r="R28" s="731"/>
      <c r="S28" s="731"/>
      <c r="T28" s="732"/>
      <c r="U28" s="733" t="str">
        <f>IF('PIN 3'!$G$52&gt;0,Q28*O28," ")</f>
        <v xml:space="preserve"> </v>
      </c>
      <c r="V28" s="746"/>
      <c r="W28" s="502"/>
      <c r="X28" s="441"/>
    </row>
    <row r="29" spans="1:24" ht="14.45" customHeight="1" x14ac:dyDescent="0.2">
      <c r="A29" s="441"/>
      <c r="B29" s="491"/>
      <c r="C29" s="488" t="str">
        <f>IF('PIN 4'!$G$52&gt;0,+'PIN 4'!$G$5," ")</f>
        <v xml:space="preserve"> </v>
      </c>
      <c r="D29" s="692" t="str">
        <f>IF('PIN 4'!$G$52&gt;0,+'PIN 4'!$G$6," ")</f>
        <v xml:space="preserve"> </v>
      </c>
      <c r="E29" s="693"/>
      <c r="F29" s="693"/>
      <c r="G29" s="693"/>
      <c r="H29" s="693"/>
      <c r="I29" s="693"/>
      <c r="J29" s="693"/>
      <c r="K29" s="693"/>
      <c r="L29" s="693"/>
      <c r="M29" s="693"/>
      <c r="N29" s="694"/>
      <c r="O29" s="759" t="str">
        <f>IF('PIN 4'!$G$52&gt;0,+'PIN 4'!$G$7," ")</f>
        <v xml:space="preserve"> </v>
      </c>
      <c r="P29" s="760"/>
      <c r="Q29" s="730" t="str">
        <f>IF('PIN 4'!$G$52&gt;0,ROUND(+'PIN 4'!$G$56,2)," ")</f>
        <v xml:space="preserve"> </v>
      </c>
      <c r="R29" s="731"/>
      <c r="S29" s="731"/>
      <c r="T29" s="732"/>
      <c r="U29" s="733" t="str">
        <f>IF('PIN 4'!$G$52&gt;0,Q29*O29," ")</f>
        <v xml:space="preserve"> </v>
      </c>
      <c r="V29" s="746"/>
      <c r="W29" s="502"/>
      <c r="X29" s="441"/>
    </row>
    <row r="30" spans="1:24" ht="14.45" customHeight="1" x14ac:dyDescent="0.2">
      <c r="A30" s="441"/>
      <c r="B30" s="491"/>
      <c r="C30" s="488" t="str">
        <f>IF('PIN 5'!$G$52&gt;0,+'PIN 5'!$G$5," ")</f>
        <v xml:space="preserve"> </v>
      </c>
      <c r="D30" s="692" t="str">
        <f>IF('PIN 5'!$G$52&gt;0,+'PIN 5'!$G$6," ")</f>
        <v xml:space="preserve"> </v>
      </c>
      <c r="E30" s="693"/>
      <c r="F30" s="693"/>
      <c r="G30" s="693"/>
      <c r="H30" s="693"/>
      <c r="I30" s="693"/>
      <c r="J30" s="693"/>
      <c r="K30" s="693"/>
      <c r="L30" s="693"/>
      <c r="M30" s="693"/>
      <c r="N30" s="694"/>
      <c r="O30" s="759" t="str">
        <f>IF('PIN 5'!$G$52&gt;0,+'PIN 5'!$G$7," ")</f>
        <v xml:space="preserve"> </v>
      </c>
      <c r="P30" s="760"/>
      <c r="Q30" s="730" t="str">
        <f>IF('PIN 5'!$G$52&gt;0,ROUND(+'PIN 5'!$G$56,2)," ")</f>
        <v xml:space="preserve"> </v>
      </c>
      <c r="R30" s="731"/>
      <c r="S30" s="731"/>
      <c r="T30" s="732"/>
      <c r="U30" s="733" t="str">
        <f>IF('PIN 5'!$G$52&gt;0,Q30*O30," ")</f>
        <v xml:space="preserve"> </v>
      </c>
      <c r="V30" s="746"/>
      <c r="W30" s="502"/>
      <c r="X30" s="441"/>
    </row>
    <row r="31" spans="1:24" ht="14.45" customHeight="1" x14ac:dyDescent="0.2">
      <c r="A31" s="441"/>
      <c r="B31" s="491"/>
      <c r="C31" s="488" t="str">
        <f>IF('PIN 6'!$G$52&gt;0,+'PIN 6'!$G$5," ")</f>
        <v xml:space="preserve"> </v>
      </c>
      <c r="D31" s="692" t="str">
        <f>IF('PIN 6'!$G$52&gt;0,+'PIN 6'!$G$6," ")</f>
        <v xml:space="preserve"> </v>
      </c>
      <c r="E31" s="693"/>
      <c r="F31" s="693"/>
      <c r="G31" s="693"/>
      <c r="H31" s="693"/>
      <c r="I31" s="693"/>
      <c r="J31" s="693"/>
      <c r="K31" s="693"/>
      <c r="L31" s="693"/>
      <c r="M31" s="693"/>
      <c r="N31" s="694"/>
      <c r="O31" s="759" t="str">
        <f>IF('PIN 6'!$G$52&gt;0,+'PIN 6'!$G$7," ")</f>
        <v xml:space="preserve"> </v>
      </c>
      <c r="P31" s="760"/>
      <c r="Q31" s="730" t="str">
        <f>IF('PIN 6'!$G$52&gt;0,ROUND(+'PIN 6'!$G$56,2)," ")</f>
        <v xml:space="preserve"> </v>
      </c>
      <c r="R31" s="731"/>
      <c r="S31" s="731"/>
      <c r="T31" s="732"/>
      <c r="U31" s="733" t="str">
        <f>IF('PIN 6'!$G$52&gt;0,Q31*O31," ")</f>
        <v xml:space="preserve"> </v>
      </c>
      <c r="V31" s="746"/>
      <c r="W31" s="502"/>
      <c r="X31" s="441"/>
    </row>
    <row r="32" spans="1:24" ht="14.45" customHeight="1" x14ac:dyDescent="0.2">
      <c r="A32" s="441"/>
      <c r="B32" s="491"/>
      <c r="C32" s="457"/>
      <c r="D32" s="457"/>
      <c r="E32" s="457"/>
      <c r="F32" s="457"/>
      <c r="G32" s="457"/>
      <c r="H32" s="457"/>
      <c r="I32" s="457"/>
      <c r="J32" s="457"/>
      <c r="K32" s="457"/>
      <c r="L32" s="457"/>
      <c r="M32" s="457"/>
      <c r="N32" s="457"/>
      <c r="O32" s="457"/>
      <c r="P32" s="449"/>
      <c r="Q32" s="449"/>
      <c r="R32" s="449"/>
      <c r="S32" s="747" t="s">
        <v>11</v>
      </c>
      <c r="T32" s="748"/>
      <c r="U32" s="749">
        <f>SUM(U26:V31)</f>
        <v>0</v>
      </c>
      <c r="V32" s="750"/>
      <c r="W32" s="496"/>
      <c r="X32" s="441"/>
    </row>
    <row r="33" spans="1:24" ht="14.45" customHeight="1" x14ac:dyDescent="0.2">
      <c r="A33" s="441"/>
      <c r="B33" s="491"/>
      <c r="C33" s="751" t="s">
        <v>327</v>
      </c>
      <c r="D33" s="752"/>
      <c r="E33" s="752"/>
      <c r="F33" s="752"/>
      <c r="G33" s="752"/>
      <c r="H33" s="752"/>
      <c r="I33" s="752"/>
      <c r="J33" s="752"/>
      <c r="K33" s="752"/>
      <c r="L33" s="752"/>
      <c r="M33" s="752"/>
      <c r="N33" s="752"/>
      <c r="O33" s="752"/>
      <c r="P33" s="752"/>
      <c r="Q33" s="752"/>
      <c r="R33" s="752"/>
      <c r="S33" s="752"/>
      <c r="T33" s="752"/>
      <c r="U33" s="752"/>
      <c r="V33" s="752"/>
      <c r="W33" s="503"/>
      <c r="X33" s="441"/>
    </row>
    <row r="34" spans="1:24" ht="14.45" customHeight="1" x14ac:dyDescent="0.2">
      <c r="A34" s="441"/>
      <c r="B34" s="491"/>
      <c r="C34" s="752"/>
      <c r="D34" s="752"/>
      <c r="E34" s="752"/>
      <c r="F34" s="752"/>
      <c r="G34" s="752"/>
      <c r="H34" s="752"/>
      <c r="I34" s="752"/>
      <c r="J34" s="752"/>
      <c r="K34" s="752"/>
      <c r="L34" s="752"/>
      <c r="M34" s="752"/>
      <c r="N34" s="752"/>
      <c r="O34" s="752"/>
      <c r="P34" s="752"/>
      <c r="Q34" s="752"/>
      <c r="R34" s="752"/>
      <c r="S34" s="752"/>
      <c r="T34" s="752"/>
      <c r="U34" s="752"/>
      <c r="V34" s="752"/>
      <c r="W34" s="503"/>
      <c r="X34" s="441"/>
    </row>
    <row r="35" spans="1:24" ht="14.45" customHeight="1" x14ac:dyDescent="0.2">
      <c r="A35" s="441"/>
      <c r="B35" s="491"/>
      <c r="C35" s="752"/>
      <c r="D35" s="752"/>
      <c r="E35" s="752"/>
      <c r="F35" s="752"/>
      <c r="G35" s="752"/>
      <c r="H35" s="752"/>
      <c r="I35" s="752"/>
      <c r="J35" s="752"/>
      <c r="K35" s="752"/>
      <c r="L35" s="752"/>
      <c r="M35" s="752"/>
      <c r="N35" s="752"/>
      <c r="O35" s="752"/>
      <c r="P35" s="752"/>
      <c r="Q35" s="752"/>
      <c r="R35" s="752"/>
      <c r="S35" s="752"/>
      <c r="T35" s="752"/>
      <c r="U35" s="752"/>
      <c r="V35" s="752"/>
      <c r="W35" s="503"/>
      <c r="X35" s="441"/>
    </row>
    <row r="36" spans="1:24" ht="14.45" customHeight="1" x14ac:dyDescent="0.2">
      <c r="A36" s="441"/>
      <c r="B36" s="491"/>
      <c r="C36" s="753" t="s">
        <v>339</v>
      </c>
      <c r="D36" s="754"/>
      <c r="E36" s="754"/>
      <c r="F36" s="754"/>
      <c r="G36" s="754"/>
      <c r="H36" s="754"/>
      <c r="I36" s="754"/>
      <c r="J36" s="754"/>
      <c r="K36" s="754"/>
      <c r="L36" s="754"/>
      <c r="M36" s="754"/>
      <c r="N36" s="754"/>
      <c r="O36" s="754"/>
      <c r="P36" s="754"/>
      <c r="Q36" s="754"/>
      <c r="R36" s="754"/>
      <c r="S36" s="754"/>
      <c r="T36" s="754"/>
      <c r="U36" s="754"/>
      <c r="V36" s="754"/>
      <c r="W36" s="504"/>
      <c r="X36" s="441"/>
    </row>
    <row r="37" spans="1:24" ht="14.45" customHeight="1" x14ac:dyDescent="0.2">
      <c r="A37" s="441"/>
      <c r="B37" s="491"/>
      <c r="C37" s="753"/>
      <c r="D37" s="754"/>
      <c r="E37" s="754"/>
      <c r="F37" s="754"/>
      <c r="G37" s="754"/>
      <c r="H37" s="754"/>
      <c r="I37" s="754"/>
      <c r="J37" s="754"/>
      <c r="K37" s="754"/>
      <c r="L37" s="754"/>
      <c r="M37" s="754"/>
      <c r="N37" s="754"/>
      <c r="O37" s="754"/>
      <c r="P37" s="754"/>
      <c r="Q37" s="754"/>
      <c r="R37" s="754"/>
      <c r="S37" s="754"/>
      <c r="T37" s="754"/>
      <c r="U37" s="754"/>
      <c r="V37" s="754"/>
      <c r="W37" s="504"/>
      <c r="X37" s="441"/>
    </row>
    <row r="38" spans="1:24" ht="14.45" customHeight="1" x14ac:dyDescent="0.2">
      <c r="A38" s="441"/>
      <c r="B38" s="491"/>
      <c r="C38" s="753"/>
      <c r="D38" s="754"/>
      <c r="E38" s="754"/>
      <c r="F38" s="754"/>
      <c r="G38" s="754"/>
      <c r="H38" s="754"/>
      <c r="I38" s="754"/>
      <c r="J38" s="754"/>
      <c r="K38" s="754"/>
      <c r="L38" s="754"/>
      <c r="M38" s="754"/>
      <c r="N38" s="754"/>
      <c r="O38" s="754"/>
      <c r="P38" s="754"/>
      <c r="Q38" s="754"/>
      <c r="R38" s="754"/>
      <c r="S38" s="754"/>
      <c r="T38" s="754"/>
      <c r="U38" s="754"/>
      <c r="V38" s="754"/>
      <c r="W38" s="504"/>
      <c r="X38" s="441"/>
    </row>
    <row r="39" spans="1:24" ht="14.45" customHeight="1" x14ac:dyDescent="0.2">
      <c r="A39" s="441"/>
      <c r="B39" s="491"/>
      <c r="C39" s="754"/>
      <c r="D39" s="754"/>
      <c r="E39" s="754"/>
      <c r="F39" s="754"/>
      <c r="G39" s="754"/>
      <c r="H39" s="754"/>
      <c r="I39" s="754"/>
      <c r="J39" s="754"/>
      <c r="K39" s="754"/>
      <c r="L39" s="754"/>
      <c r="M39" s="754"/>
      <c r="N39" s="754"/>
      <c r="O39" s="754"/>
      <c r="P39" s="754"/>
      <c r="Q39" s="754"/>
      <c r="R39" s="754"/>
      <c r="S39" s="754"/>
      <c r="T39" s="754"/>
      <c r="U39" s="754"/>
      <c r="V39" s="754"/>
      <c r="W39" s="504"/>
      <c r="X39" s="441"/>
    </row>
    <row r="40" spans="1:24" ht="14.45" customHeight="1" x14ac:dyDescent="0.25">
      <c r="A40" s="441"/>
      <c r="B40" s="491"/>
      <c r="C40" s="755" t="s">
        <v>323</v>
      </c>
      <c r="D40" s="756"/>
      <c r="E40" s="756"/>
      <c r="F40" s="756"/>
      <c r="G40" s="756"/>
      <c r="H40" s="756"/>
      <c r="I40" s="756"/>
      <c r="J40" s="756"/>
      <c r="K40" s="756"/>
      <c r="L40" s="756"/>
      <c r="M40" s="756"/>
      <c r="N40" s="756"/>
      <c r="O40" s="756"/>
      <c r="P40" s="756"/>
      <c r="Q40" s="756"/>
      <c r="R40" s="756"/>
      <c r="S40" s="756"/>
      <c r="T40" s="756"/>
      <c r="U40" s="756"/>
      <c r="V40" s="756"/>
      <c r="W40" s="505"/>
      <c r="X40" s="441"/>
    </row>
    <row r="41" spans="1:24" ht="14.45" customHeight="1" x14ac:dyDescent="0.25">
      <c r="A41" s="441"/>
      <c r="B41" s="491"/>
      <c r="C41" s="756"/>
      <c r="D41" s="756"/>
      <c r="E41" s="756"/>
      <c r="F41" s="756"/>
      <c r="G41" s="756"/>
      <c r="H41" s="756"/>
      <c r="I41" s="756"/>
      <c r="J41" s="756"/>
      <c r="K41" s="756"/>
      <c r="L41" s="756"/>
      <c r="M41" s="756"/>
      <c r="N41" s="756"/>
      <c r="O41" s="756"/>
      <c r="P41" s="756"/>
      <c r="Q41" s="756"/>
      <c r="R41" s="756"/>
      <c r="S41" s="756"/>
      <c r="T41" s="756"/>
      <c r="U41" s="756"/>
      <c r="V41" s="756"/>
      <c r="W41" s="505"/>
      <c r="X41" s="441"/>
    </row>
    <row r="42" spans="1:24" ht="14.45" customHeight="1" x14ac:dyDescent="0.25">
      <c r="A42" s="441"/>
      <c r="B42" s="491"/>
      <c r="C42" s="756"/>
      <c r="D42" s="756"/>
      <c r="E42" s="756"/>
      <c r="F42" s="756"/>
      <c r="G42" s="756"/>
      <c r="H42" s="756"/>
      <c r="I42" s="756"/>
      <c r="J42" s="756"/>
      <c r="K42" s="756"/>
      <c r="L42" s="756"/>
      <c r="M42" s="756"/>
      <c r="N42" s="756"/>
      <c r="O42" s="756"/>
      <c r="P42" s="756"/>
      <c r="Q42" s="756"/>
      <c r="R42" s="756"/>
      <c r="S42" s="756"/>
      <c r="T42" s="756"/>
      <c r="U42" s="756"/>
      <c r="V42" s="756"/>
      <c r="W42" s="505"/>
      <c r="X42" s="441"/>
    </row>
    <row r="43" spans="1:24" ht="14.45" customHeight="1" x14ac:dyDescent="0.25">
      <c r="A43" s="441"/>
      <c r="B43" s="491"/>
      <c r="C43" s="756"/>
      <c r="D43" s="756"/>
      <c r="E43" s="756"/>
      <c r="F43" s="756"/>
      <c r="G43" s="756"/>
      <c r="H43" s="756"/>
      <c r="I43" s="756"/>
      <c r="J43" s="756"/>
      <c r="K43" s="756"/>
      <c r="L43" s="756"/>
      <c r="M43" s="756"/>
      <c r="N43" s="756"/>
      <c r="O43" s="756"/>
      <c r="P43" s="756"/>
      <c r="Q43" s="756"/>
      <c r="R43" s="756"/>
      <c r="S43" s="756"/>
      <c r="T43" s="756"/>
      <c r="U43" s="756"/>
      <c r="V43" s="756"/>
      <c r="W43" s="505"/>
      <c r="X43" s="441"/>
    </row>
    <row r="44" spans="1:24" ht="14.45" customHeight="1" x14ac:dyDescent="0.2">
      <c r="A44" s="441"/>
      <c r="B44" s="491"/>
      <c r="C44" s="757" t="s">
        <v>324</v>
      </c>
      <c r="D44" s="757"/>
      <c r="E44" s="757"/>
      <c r="F44" s="757"/>
      <c r="G44" s="757"/>
      <c r="H44" s="757"/>
      <c r="I44" s="757"/>
      <c r="J44" s="757"/>
      <c r="K44" s="757"/>
      <c r="L44" s="757"/>
      <c r="M44" s="757"/>
      <c r="N44" s="757"/>
      <c r="O44" s="757"/>
      <c r="P44" s="757"/>
      <c r="Q44" s="757"/>
      <c r="R44" s="757"/>
      <c r="S44" s="757"/>
      <c r="T44" s="757"/>
      <c r="U44" s="757"/>
      <c r="V44" s="757"/>
      <c r="W44" s="506"/>
      <c r="X44" s="441"/>
    </row>
    <row r="45" spans="1:24" ht="14.45" customHeight="1" x14ac:dyDescent="0.2">
      <c r="A45" s="441"/>
      <c r="B45" s="491"/>
      <c r="C45" s="757"/>
      <c r="D45" s="757"/>
      <c r="E45" s="757"/>
      <c r="F45" s="757"/>
      <c r="G45" s="757"/>
      <c r="H45" s="757"/>
      <c r="I45" s="757"/>
      <c r="J45" s="757"/>
      <c r="K45" s="757"/>
      <c r="L45" s="757"/>
      <c r="M45" s="757"/>
      <c r="N45" s="757"/>
      <c r="O45" s="757"/>
      <c r="P45" s="757"/>
      <c r="Q45" s="757"/>
      <c r="R45" s="757"/>
      <c r="S45" s="757"/>
      <c r="T45" s="757"/>
      <c r="U45" s="757"/>
      <c r="V45" s="757"/>
      <c r="W45" s="506"/>
      <c r="X45" s="441"/>
    </row>
    <row r="46" spans="1:24" ht="14.45" customHeight="1" x14ac:dyDescent="0.2">
      <c r="A46" s="441"/>
      <c r="B46" s="491"/>
      <c r="C46" s="470"/>
      <c r="D46" s="470"/>
      <c r="E46" s="470"/>
      <c r="F46" s="470"/>
      <c r="G46" s="470"/>
      <c r="H46" s="470"/>
      <c r="I46" s="470"/>
      <c r="J46" s="470"/>
      <c r="K46" s="470"/>
      <c r="L46" s="470"/>
      <c r="M46" s="470"/>
      <c r="N46" s="470"/>
      <c r="O46" s="470"/>
      <c r="P46" s="470"/>
      <c r="Q46" s="470"/>
      <c r="R46" s="470"/>
      <c r="S46" s="470"/>
      <c r="T46" s="470"/>
      <c r="U46" s="470"/>
      <c r="V46" s="470"/>
      <c r="W46" s="471"/>
      <c r="X46" s="441"/>
    </row>
    <row r="47" spans="1:24" ht="14.45" customHeight="1" x14ac:dyDescent="0.2">
      <c r="A47" s="441"/>
      <c r="B47" s="491"/>
      <c r="C47" s="757" t="s">
        <v>326</v>
      </c>
      <c r="D47" s="757"/>
      <c r="E47" s="757"/>
      <c r="F47" s="757"/>
      <c r="G47" s="757"/>
      <c r="H47" s="757"/>
      <c r="I47" s="757"/>
      <c r="J47" s="757"/>
      <c r="K47" s="757"/>
      <c r="L47" s="757"/>
      <c r="M47" s="757"/>
      <c r="N47" s="757"/>
      <c r="O47" s="757"/>
      <c r="P47" s="757"/>
      <c r="Q47" s="757"/>
      <c r="R47" s="757"/>
      <c r="S47" s="757"/>
      <c r="T47" s="757"/>
      <c r="U47" s="757"/>
      <c r="V47" s="757"/>
      <c r="W47" s="506"/>
      <c r="X47" s="441"/>
    </row>
    <row r="48" spans="1:24" ht="14.45" customHeight="1" x14ac:dyDescent="0.2">
      <c r="A48" s="441"/>
      <c r="B48" s="491"/>
      <c r="C48" s="757"/>
      <c r="D48" s="757"/>
      <c r="E48" s="757"/>
      <c r="F48" s="757"/>
      <c r="G48" s="757"/>
      <c r="H48" s="757"/>
      <c r="I48" s="757"/>
      <c r="J48" s="757"/>
      <c r="K48" s="757"/>
      <c r="L48" s="757"/>
      <c r="M48" s="757"/>
      <c r="N48" s="757"/>
      <c r="O48" s="757"/>
      <c r="P48" s="757"/>
      <c r="Q48" s="757"/>
      <c r="R48" s="757"/>
      <c r="S48" s="757"/>
      <c r="T48" s="757"/>
      <c r="U48" s="757"/>
      <c r="V48" s="757"/>
      <c r="W48" s="506"/>
      <c r="X48" s="441"/>
    </row>
    <row r="49" spans="1:24" ht="48" customHeight="1" x14ac:dyDescent="0.2">
      <c r="A49" s="441"/>
      <c r="B49" s="491"/>
      <c r="C49" s="757"/>
      <c r="D49" s="757"/>
      <c r="E49" s="757"/>
      <c r="F49" s="757"/>
      <c r="G49" s="757"/>
      <c r="H49" s="757"/>
      <c r="I49" s="757"/>
      <c r="J49" s="757"/>
      <c r="K49" s="757"/>
      <c r="L49" s="757"/>
      <c r="M49" s="757"/>
      <c r="N49" s="757"/>
      <c r="O49" s="757"/>
      <c r="P49" s="757"/>
      <c r="Q49" s="757"/>
      <c r="R49" s="757"/>
      <c r="S49" s="757"/>
      <c r="T49" s="757"/>
      <c r="U49" s="757"/>
      <c r="V49" s="757"/>
      <c r="W49" s="506"/>
      <c r="X49" s="441"/>
    </row>
    <row r="50" spans="1:24" ht="14.45" customHeight="1" x14ac:dyDescent="0.2">
      <c r="A50" s="441"/>
      <c r="B50" s="491"/>
      <c r="C50" s="489"/>
      <c r="D50" s="449"/>
      <c r="E50" s="449"/>
      <c r="F50" s="449"/>
      <c r="G50" s="449"/>
      <c r="H50" s="449"/>
      <c r="I50" s="449"/>
      <c r="J50" s="449"/>
      <c r="K50" s="449"/>
      <c r="L50" s="449"/>
      <c r="M50" s="449"/>
      <c r="N50" s="449"/>
      <c r="O50" s="449"/>
      <c r="P50" s="449"/>
      <c r="Q50" s="449"/>
      <c r="R50" s="449"/>
      <c r="S50" s="449"/>
      <c r="T50" s="449"/>
      <c r="U50" s="449"/>
      <c r="V50" s="449"/>
      <c r="W50" s="450"/>
      <c r="X50" s="441"/>
    </row>
    <row r="51" spans="1:24" ht="20.45" customHeight="1" x14ac:dyDescent="0.2">
      <c r="A51" s="441"/>
      <c r="B51" s="491"/>
      <c r="C51" s="703"/>
      <c r="D51" s="680"/>
      <c r="E51" s="680"/>
      <c r="F51" s="680"/>
      <c r="G51" s="680"/>
      <c r="H51" s="680"/>
      <c r="I51" s="680"/>
      <c r="J51" s="680"/>
      <c r="K51" s="459"/>
      <c r="L51" s="680"/>
      <c r="M51" s="680"/>
      <c r="N51" s="680"/>
      <c r="O51" s="680"/>
      <c r="P51" s="680"/>
      <c r="Q51" s="680"/>
      <c r="R51" s="680"/>
      <c r="S51" s="680"/>
      <c r="T51" s="680"/>
      <c r="U51" s="680"/>
      <c r="V51" s="680"/>
      <c r="W51" s="496"/>
      <c r="X51" s="441"/>
    </row>
    <row r="52" spans="1:24" ht="12.95" customHeight="1" x14ac:dyDescent="0.2">
      <c r="A52" s="441"/>
      <c r="B52" s="491"/>
      <c r="C52" s="704" t="s">
        <v>319</v>
      </c>
      <c r="D52" s="704"/>
      <c r="E52" s="704"/>
      <c r="F52" s="704"/>
      <c r="G52" s="705"/>
      <c r="H52" s="705"/>
      <c r="I52" s="705"/>
      <c r="J52" s="705"/>
      <c r="K52" s="472"/>
      <c r="L52" s="681" t="s">
        <v>320</v>
      </c>
      <c r="M52" s="681"/>
      <c r="N52" s="681"/>
      <c r="O52" s="681"/>
      <c r="P52" s="681"/>
      <c r="Q52" s="681"/>
      <c r="R52" s="681"/>
      <c r="S52" s="681"/>
      <c r="T52" s="681"/>
      <c r="U52" s="681"/>
      <c r="V52" s="681"/>
      <c r="W52" s="507"/>
      <c r="X52" s="441"/>
    </row>
    <row r="53" spans="1:24" ht="14.45" customHeight="1" x14ac:dyDescent="0.2">
      <c r="A53" s="441"/>
      <c r="B53" s="491"/>
      <c r="C53" s="472"/>
      <c r="D53" s="472"/>
      <c r="E53" s="472"/>
      <c r="F53" s="472"/>
      <c r="G53" s="472"/>
      <c r="H53" s="472"/>
      <c r="I53" s="472"/>
      <c r="J53" s="472"/>
      <c r="K53" s="472"/>
      <c r="L53" s="472"/>
      <c r="M53" s="472"/>
      <c r="N53" s="472"/>
      <c r="O53" s="472"/>
      <c r="P53" s="473"/>
      <c r="Q53" s="473"/>
      <c r="R53" s="473"/>
      <c r="S53" s="473"/>
      <c r="T53" s="473"/>
      <c r="U53" s="473"/>
      <c r="V53" s="473"/>
      <c r="W53" s="474"/>
      <c r="X53" s="441"/>
    </row>
    <row r="54" spans="1:24" ht="14.45" customHeight="1" x14ac:dyDescent="0.2">
      <c r="A54" s="441"/>
      <c r="B54" s="491"/>
      <c r="C54" s="475" t="s">
        <v>209</v>
      </c>
      <c r="D54" s="706"/>
      <c r="E54" s="707"/>
      <c r="F54" s="707"/>
      <c r="G54" s="707"/>
      <c r="H54" s="707"/>
      <c r="I54" s="707"/>
      <c r="J54" s="707"/>
      <c r="K54" s="449"/>
      <c r="L54" s="475" t="s">
        <v>209</v>
      </c>
      <c r="M54" s="472"/>
      <c r="N54" s="682">
        <f ca="1">TODAY()</f>
        <v>43600</v>
      </c>
      <c r="O54" s="682"/>
      <c r="P54" s="683"/>
      <c r="Q54" s="683"/>
      <c r="R54" s="683"/>
      <c r="S54" s="683"/>
      <c r="T54" s="683"/>
      <c r="U54" s="683"/>
      <c r="V54" s="683"/>
      <c r="W54" s="508"/>
      <c r="X54" s="441"/>
    </row>
    <row r="55" spans="1:24" ht="14.45" customHeight="1" x14ac:dyDescent="0.2">
      <c r="A55" s="441"/>
      <c r="B55" s="491"/>
      <c r="C55" s="489"/>
      <c r="D55" s="449"/>
      <c r="E55" s="449"/>
      <c r="F55" s="449"/>
      <c r="G55" s="449"/>
      <c r="H55" s="449"/>
      <c r="I55" s="449"/>
      <c r="J55" s="449"/>
      <c r="K55" s="449"/>
      <c r="L55" s="449"/>
      <c r="M55" s="449"/>
      <c r="N55" s="449"/>
      <c r="O55" s="449"/>
      <c r="P55" s="449"/>
      <c r="Q55" s="449"/>
      <c r="R55" s="449"/>
      <c r="S55" s="449"/>
      <c r="T55" s="449"/>
      <c r="U55" s="449"/>
      <c r="V55" s="449"/>
      <c r="W55" s="450"/>
      <c r="X55" s="441"/>
    </row>
    <row r="56" spans="1:24" ht="14.45" customHeight="1" x14ac:dyDescent="0.2">
      <c r="A56" s="441"/>
      <c r="B56" s="491"/>
      <c r="C56" s="708" t="s">
        <v>210</v>
      </c>
      <c r="D56" s="689"/>
      <c r="E56" s="684"/>
      <c r="F56" s="685"/>
      <c r="G56" s="685"/>
      <c r="H56" s="685"/>
      <c r="I56" s="685"/>
      <c r="J56" s="685"/>
      <c r="K56" s="449"/>
      <c r="L56" s="383" t="s">
        <v>210</v>
      </c>
      <c r="M56" s="477"/>
      <c r="N56" s="477"/>
      <c r="O56" s="477"/>
      <c r="P56" s="684" t="str">
        <f>'CONTACT INFO'!$C$5</f>
        <v>CONTACT NAME</v>
      </c>
      <c r="Q56" s="695"/>
      <c r="R56" s="695"/>
      <c r="S56" s="695"/>
      <c r="T56" s="695"/>
      <c r="U56" s="695"/>
      <c r="V56" s="695"/>
      <c r="W56" s="483"/>
      <c r="X56" s="441"/>
    </row>
    <row r="57" spans="1:24" ht="14.45" customHeight="1" x14ac:dyDescent="0.2">
      <c r="A57" s="441"/>
      <c r="B57" s="491"/>
      <c r="C57" s="490"/>
      <c r="D57" s="349"/>
      <c r="E57" s="349"/>
      <c r="F57" s="349"/>
      <c r="G57" s="349"/>
      <c r="H57" s="349"/>
      <c r="I57" s="349"/>
      <c r="J57" s="349"/>
      <c r="K57" s="349"/>
      <c r="L57" s="349"/>
      <c r="M57" s="349"/>
      <c r="N57" s="349"/>
      <c r="O57" s="349"/>
      <c r="P57" s="349"/>
      <c r="Q57" s="349"/>
      <c r="R57" s="349"/>
      <c r="S57" s="349"/>
      <c r="T57" s="349"/>
      <c r="U57" s="349"/>
      <c r="V57" s="349"/>
      <c r="W57" s="476"/>
      <c r="X57" s="441"/>
    </row>
    <row r="58" spans="1:24" ht="14.45" customHeight="1" x14ac:dyDescent="0.2">
      <c r="A58" s="441"/>
      <c r="B58" s="491"/>
      <c r="C58" s="490" t="s">
        <v>208</v>
      </c>
      <c r="D58" s="684"/>
      <c r="E58" s="684"/>
      <c r="F58" s="684"/>
      <c r="G58" s="685"/>
      <c r="H58" s="685"/>
      <c r="I58" s="685"/>
      <c r="J58" s="685"/>
      <c r="K58" s="449"/>
      <c r="L58" s="383" t="s">
        <v>208</v>
      </c>
      <c r="M58" s="349"/>
      <c r="N58" s="684" t="str">
        <f>'CONTACT INFO'!$C$6</f>
        <v>TITLE</v>
      </c>
      <c r="O58" s="684"/>
      <c r="P58" s="685"/>
      <c r="Q58" s="685"/>
      <c r="R58" s="685"/>
      <c r="S58" s="685"/>
      <c r="T58" s="685"/>
      <c r="U58" s="685"/>
      <c r="V58" s="685"/>
      <c r="W58" s="509"/>
      <c r="X58" s="441"/>
    </row>
    <row r="59" spans="1:24" ht="14.45" customHeight="1" x14ac:dyDescent="0.2">
      <c r="A59" s="441"/>
      <c r="B59" s="491"/>
      <c r="C59" s="490"/>
      <c r="D59" s="349"/>
      <c r="E59" s="349"/>
      <c r="F59" s="349"/>
      <c r="G59" s="349"/>
      <c r="H59" s="349"/>
      <c r="I59" s="349"/>
      <c r="J59" s="349"/>
      <c r="K59" s="349"/>
      <c r="L59" s="349"/>
      <c r="M59" s="349"/>
      <c r="N59" s="349"/>
      <c r="O59" s="349"/>
      <c r="P59" s="349"/>
      <c r="Q59" s="349"/>
      <c r="R59" s="349"/>
      <c r="S59" s="349"/>
      <c r="T59" s="349"/>
      <c r="U59" s="349"/>
      <c r="V59" s="349"/>
      <c r="W59" s="476"/>
      <c r="X59" s="441"/>
    </row>
    <row r="60" spans="1:24" ht="14.45" customHeight="1" x14ac:dyDescent="0.2">
      <c r="A60" s="441"/>
      <c r="B60" s="491"/>
      <c r="C60" s="490" t="s">
        <v>212</v>
      </c>
      <c r="D60" s="684" t="s">
        <v>201</v>
      </c>
      <c r="E60" s="684"/>
      <c r="F60" s="684"/>
      <c r="G60" s="685"/>
      <c r="H60" s="685"/>
      <c r="I60" s="685"/>
      <c r="J60" s="685"/>
      <c r="K60" s="449"/>
      <c r="L60" s="383" t="s">
        <v>212</v>
      </c>
      <c r="M60" s="349"/>
      <c r="N60" s="349"/>
      <c r="O60" s="349"/>
      <c r="P60" s="684" t="str">
        <f>'CONTACT INFO'!$C$7</f>
        <v>COMPANY NAME</v>
      </c>
      <c r="Q60" s="695"/>
      <c r="R60" s="695"/>
      <c r="S60" s="695"/>
      <c r="T60" s="695"/>
      <c r="U60" s="695"/>
      <c r="V60" s="695"/>
      <c r="W60" s="483"/>
      <c r="X60" s="441"/>
    </row>
    <row r="61" spans="1:24" ht="14.45" customHeight="1" x14ac:dyDescent="0.2">
      <c r="A61" s="441"/>
      <c r="B61" s="491"/>
      <c r="C61" s="490"/>
      <c r="D61" s="349"/>
      <c r="E61" s="349"/>
      <c r="F61" s="349"/>
      <c r="G61" s="349"/>
      <c r="H61" s="349"/>
      <c r="I61" s="349"/>
      <c r="J61" s="349"/>
      <c r="K61" s="349"/>
      <c r="L61" s="349"/>
      <c r="M61" s="349"/>
      <c r="N61" s="349"/>
      <c r="O61" s="349"/>
      <c r="P61" s="349"/>
      <c r="Q61" s="349"/>
      <c r="R61" s="349"/>
      <c r="S61" s="349"/>
      <c r="T61" s="349"/>
      <c r="U61" s="349"/>
      <c r="V61" s="349"/>
      <c r="W61" s="476"/>
      <c r="X61" s="441"/>
    </row>
    <row r="62" spans="1:24" ht="14.45" customHeight="1" x14ac:dyDescent="0.2">
      <c r="A62" s="441"/>
      <c r="B62" s="491"/>
      <c r="C62" s="490" t="s">
        <v>213</v>
      </c>
      <c r="D62" s="684"/>
      <c r="E62" s="684"/>
      <c r="F62" s="684"/>
      <c r="G62" s="685"/>
      <c r="H62" s="685"/>
      <c r="I62" s="685"/>
      <c r="J62" s="685"/>
      <c r="K62" s="449"/>
      <c r="L62" s="383" t="s">
        <v>213</v>
      </c>
      <c r="M62" s="349"/>
      <c r="N62" s="684" t="str">
        <f>'CONTACT INFO'!$C$8</f>
        <v>ADDRESS</v>
      </c>
      <c r="O62" s="684"/>
      <c r="P62" s="685"/>
      <c r="Q62" s="685"/>
      <c r="R62" s="685"/>
      <c r="S62" s="685"/>
      <c r="T62" s="685"/>
      <c r="U62" s="685"/>
      <c r="V62" s="685"/>
      <c r="W62" s="509"/>
      <c r="X62" s="441"/>
    </row>
    <row r="63" spans="1:24" ht="14.45" customHeight="1" x14ac:dyDescent="0.2">
      <c r="A63" s="441"/>
      <c r="B63" s="491"/>
      <c r="C63" s="490"/>
      <c r="D63" s="349"/>
      <c r="E63" s="349"/>
      <c r="F63" s="349"/>
      <c r="G63" s="349"/>
      <c r="H63" s="349"/>
      <c r="I63" s="349"/>
      <c r="J63" s="349"/>
      <c r="K63" s="349"/>
      <c r="L63" s="349"/>
      <c r="M63" s="349"/>
      <c r="N63" s="349"/>
      <c r="O63" s="349"/>
      <c r="P63" s="349"/>
      <c r="Q63" s="349"/>
      <c r="R63" s="349"/>
      <c r="S63" s="349"/>
      <c r="T63" s="349"/>
      <c r="U63" s="349"/>
      <c r="V63" s="349"/>
      <c r="W63" s="476"/>
      <c r="X63" s="441"/>
    </row>
    <row r="64" spans="1:24" ht="14.45" customHeight="1" x14ac:dyDescent="0.2">
      <c r="A64" s="441"/>
      <c r="B64" s="491"/>
      <c r="C64" s="490" t="s">
        <v>214</v>
      </c>
      <c r="D64" s="349"/>
      <c r="E64" s="684"/>
      <c r="F64" s="685"/>
      <c r="G64" s="685"/>
      <c r="H64" s="685"/>
      <c r="I64" s="685"/>
      <c r="J64" s="685"/>
      <c r="K64" s="449"/>
      <c r="L64" s="383" t="s">
        <v>214</v>
      </c>
      <c r="M64" s="477"/>
      <c r="N64" s="477"/>
      <c r="O64" s="477"/>
      <c r="P64" s="684" t="str">
        <f>'CONTACT INFO'!$C$9</f>
        <v>CITY, STATE, ZIP</v>
      </c>
      <c r="Q64" s="695"/>
      <c r="R64" s="695"/>
      <c r="S64" s="695"/>
      <c r="T64" s="695"/>
      <c r="U64" s="695"/>
      <c r="V64" s="695"/>
      <c r="W64" s="483"/>
      <c r="X64" s="441"/>
    </row>
    <row r="65" spans="1:24" ht="14.45" customHeight="1" x14ac:dyDescent="0.2">
      <c r="A65" s="441"/>
      <c r="B65" s="491"/>
      <c r="C65" s="490"/>
      <c r="D65" s="349"/>
      <c r="E65" s="349"/>
      <c r="F65" s="349"/>
      <c r="G65" s="349"/>
      <c r="H65" s="349"/>
      <c r="I65" s="349"/>
      <c r="J65" s="349"/>
      <c r="K65" s="349"/>
      <c r="L65" s="349"/>
      <c r="M65" s="349"/>
      <c r="N65" s="349"/>
      <c r="O65" s="349"/>
      <c r="P65" s="449"/>
      <c r="Q65" s="449"/>
      <c r="R65" s="449"/>
      <c r="S65" s="449"/>
      <c r="T65" s="449"/>
      <c r="U65" s="449"/>
      <c r="V65" s="449"/>
      <c r="W65" s="450"/>
      <c r="X65" s="453"/>
    </row>
    <row r="66" spans="1:24" ht="14.45" customHeight="1" x14ac:dyDescent="0.2">
      <c r="A66" s="441"/>
      <c r="B66" s="491"/>
      <c r="C66" s="490" t="s">
        <v>211</v>
      </c>
      <c r="D66" s="684"/>
      <c r="E66" s="684"/>
      <c r="F66" s="684"/>
      <c r="G66" s="685"/>
      <c r="H66" s="685"/>
      <c r="I66" s="685"/>
      <c r="J66" s="685"/>
      <c r="K66" s="449"/>
      <c r="L66" s="383" t="s">
        <v>211</v>
      </c>
      <c r="M66" s="477"/>
      <c r="N66" s="696">
        <f>'CONTACT INFO'!$C$10</f>
        <v>1111111111</v>
      </c>
      <c r="O66" s="696"/>
      <c r="P66" s="697"/>
      <c r="Q66" s="697"/>
      <c r="R66" s="697"/>
      <c r="S66" s="697"/>
      <c r="T66" s="697"/>
      <c r="U66" s="697"/>
      <c r="V66" s="697"/>
      <c r="W66" s="510"/>
      <c r="X66" s="454"/>
    </row>
    <row r="67" spans="1:24" ht="14.45" customHeight="1" x14ac:dyDescent="0.2">
      <c r="A67" s="441"/>
      <c r="B67" s="491"/>
      <c r="C67" s="490"/>
      <c r="D67" s="349"/>
      <c r="E67" s="349"/>
      <c r="F67" s="349"/>
      <c r="G67" s="349"/>
      <c r="H67" s="349"/>
      <c r="I67" s="349"/>
      <c r="J67" s="349"/>
      <c r="K67" s="349"/>
      <c r="L67" s="349"/>
      <c r="M67" s="349"/>
      <c r="N67" s="349"/>
      <c r="O67" s="349"/>
      <c r="P67" s="349"/>
      <c r="Q67" s="349"/>
      <c r="R67" s="349"/>
      <c r="S67" s="349"/>
      <c r="T67" s="349"/>
      <c r="U67" s="349"/>
      <c r="V67" s="349"/>
      <c r="W67" s="476"/>
      <c r="X67" s="441"/>
    </row>
    <row r="68" spans="1:24" ht="12.95" customHeight="1" x14ac:dyDescent="0.2">
      <c r="A68" s="441"/>
      <c r="B68" s="491"/>
      <c r="C68" s="490" t="s">
        <v>321</v>
      </c>
      <c r="D68" s="349"/>
      <c r="E68" s="684"/>
      <c r="F68" s="685"/>
      <c r="G68" s="685"/>
      <c r="H68" s="685"/>
      <c r="I68" s="685"/>
      <c r="J68" s="685"/>
      <c r="K68" s="449"/>
      <c r="L68" s="698" t="s">
        <v>321</v>
      </c>
      <c r="M68" s="699"/>
      <c r="N68" s="699"/>
      <c r="O68" s="477"/>
      <c r="P68" s="684" t="str">
        <f>'CONTACT INFO'!$C$9</f>
        <v>CITY, STATE, ZIP</v>
      </c>
      <c r="Q68" s="695"/>
      <c r="R68" s="695"/>
      <c r="S68" s="695"/>
      <c r="T68" s="695"/>
      <c r="U68" s="695"/>
      <c r="V68" s="695"/>
      <c r="W68" s="483"/>
      <c r="X68" s="441"/>
    </row>
    <row r="69" spans="1:24" ht="14.45" customHeight="1" x14ac:dyDescent="0.2">
      <c r="A69" s="441"/>
      <c r="B69" s="491"/>
      <c r="C69" s="490"/>
      <c r="D69" s="490"/>
      <c r="E69" s="490"/>
      <c r="F69" s="490"/>
      <c r="G69" s="490"/>
      <c r="H69" s="490"/>
      <c r="I69" s="490"/>
      <c r="J69" s="490"/>
      <c r="K69" s="490"/>
      <c r="L69" s="490"/>
      <c r="M69" s="490"/>
      <c r="N69" s="490"/>
      <c r="O69" s="490"/>
      <c r="P69" s="449"/>
      <c r="Q69" s="449"/>
      <c r="R69" s="449"/>
      <c r="S69" s="449"/>
      <c r="T69" s="449"/>
      <c r="U69" s="449"/>
      <c r="V69" s="449"/>
      <c r="W69" s="450"/>
      <c r="X69" s="441"/>
    </row>
    <row r="70" spans="1:24" ht="14.45" customHeight="1" x14ac:dyDescent="0.2">
      <c r="A70" s="441"/>
      <c r="B70" s="491"/>
      <c r="C70" s="700" t="s">
        <v>322</v>
      </c>
      <c r="D70" s="701"/>
      <c r="E70" s="701"/>
      <c r="F70" s="701"/>
      <c r="G70" s="701"/>
      <c r="H70" s="701"/>
      <c r="I70" s="701"/>
      <c r="J70" s="701"/>
      <c r="K70" s="701"/>
      <c r="L70" s="701"/>
      <c r="M70" s="701"/>
      <c r="N70" s="701"/>
      <c r="O70" s="701"/>
      <c r="P70" s="701"/>
      <c r="Q70" s="478"/>
      <c r="R70" s="479" t="s">
        <v>215</v>
      </c>
      <c r="S70" s="702"/>
      <c r="T70" s="702"/>
      <c r="U70" s="702"/>
      <c r="V70" s="702"/>
      <c r="W70" s="511"/>
      <c r="X70" s="441"/>
    </row>
    <row r="71" spans="1:24" ht="14.45" customHeight="1" x14ac:dyDescent="0.2">
      <c r="A71" s="441"/>
      <c r="B71" s="491"/>
      <c r="C71" s="701"/>
      <c r="D71" s="701"/>
      <c r="E71" s="701"/>
      <c r="F71" s="701"/>
      <c r="G71" s="701"/>
      <c r="H71" s="701"/>
      <c r="I71" s="701"/>
      <c r="J71" s="701"/>
      <c r="K71" s="701"/>
      <c r="L71" s="701"/>
      <c r="M71" s="701"/>
      <c r="N71" s="701"/>
      <c r="O71" s="701"/>
      <c r="P71" s="701"/>
      <c r="Q71" s="480"/>
      <c r="R71" s="481" t="s">
        <v>216</v>
      </c>
      <c r="S71" s="758"/>
      <c r="T71" s="758"/>
      <c r="U71" s="758"/>
      <c r="V71" s="758"/>
      <c r="W71" s="483"/>
      <c r="X71" s="441"/>
    </row>
    <row r="72" spans="1:24" ht="14.45" customHeight="1" x14ac:dyDescent="0.2">
      <c r="A72" s="441"/>
      <c r="B72" s="491"/>
      <c r="C72" s="482"/>
      <c r="D72" s="482"/>
      <c r="E72" s="482"/>
      <c r="F72" s="482"/>
      <c r="G72" s="482"/>
      <c r="H72" s="482"/>
      <c r="I72" s="482"/>
      <c r="J72" s="482"/>
      <c r="K72" s="482"/>
      <c r="L72" s="482"/>
      <c r="M72" s="482"/>
      <c r="N72" s="482"/>
      <c r="O72" s="482"/>
      <c r="P72" s="482"/>
      <c r="Q72" s="480"/>
      <c r="R72" s="481"/>
      <c r="S72" s="466"/>
      <c r="T72" s="466"/>
      <c r="U72" s="466"/>
      <c r="V72" s="466"/>
      <c r="W72" s="483"/>
      <c r="X72" s="441"/>
    </row>
    <row r="73" spans="1:24" ht="14.45" customHeight="1" x14ac:dyDescent="0.2">
      <c r="A73" s="441"/>
      <c r="B73" s="491"/>
      <c r="C73" s="482"/>
      <c r="D73" s="482"/>
      <c r="E73" s="482"/>
      <c r="F73" s="482"/>
      <c r="G73" s="482"/>
      <c r="H73" s="482"/>
      <c r="I73" s="482"/>
      <c r="J73" s="482"/>
      <c r="K73" s="482"/>
      <c r="L73" s="482"/>
      <c r="M73" s="482"/>
      <c r="N73" s="482"/>
      <c r="O73" s="482"/>
      <c r="P73" s="482"/>
      <c r="Q73" s="480"/>
      <c r="R73" s="481"/>
      <c r="S73" s="466"/>
      <c r="T73" s="466"/>
      <c r="U73" s="466"/>
      <c r="V73" s="466"/>
      <c r="W73" s="483"/>
      <c r="X73" s="441"/>
    </row>
    <row r="74" spans="1:24" ht="14.45" customHeight="1" x14ac:dyDescent="0.2">
      <c r="A74" s="441"/>
      <c r="B74" s="491"/>
      <c r="C74" s="527"/>
      <c r="D74" s="527"/>
      <c r="E74" s="527"/>
      <c r="F74" s="527"/>
      <c r="G74" s="527"/>
      <c r="H74" s="527"/>
      <c r="I74" s="527"/>
      <c r="J74" s="527"/>
      <c r="K74" s="527"/>
      <c r="L74" s="527"/>
      <c r="M74" s="527"/>
      <c r="N74" s="527"/>
      <c r="O74" s="527"/>
      <c r="P74" s="527"/>
      <c r="Q74" s="528"/>
      <c r="R74" s="529"/>
      <c r="S74" s="530"/>
      <c r="T74" s="530"/>
      <c r="U74" s="530"/>
      <c r="V74" s="530"/>
      <c r="W74" s="531"/>
      <c r="X74" s="441"/>
    </row>
    <row r="75" spans="1:24" ht="12.95" customHeight="1" x14ac:dyDescent="0.2">
      <c r="A75" s="441"/>
      <c r="B75" s="491"/>
      <c r="C75" s="532"/>
      <c r="D75" s="532"/>
      <c r="E75" s="532"/>
      <c r="F75" s="532"/>
      <c r="G75" s="532"/>
      <c r="H75" s="532"/>
      <c r="I75" s="532"/>
      <c r="J75" s="532"/>
      <c r="K75" s="532"/>
      <c r="L75" s="532"/>
      <c r="M75" s="532"/>
      <c r="N75" s="532"/>
      <c r="O75" s="532"/>
      <c r="P75" s="532"/>
      <c r="Q75" s="532"/>
      <c r="R75" s="532"/>
      <c r="S75" s="532"/>
      <c r="T75" s="532"/>
      <c r="U75" s="532"/>
      <c r="V75" s="532"/>
      <c r="W75" s="533"/>
      <c r="X75" s="441"/>
    </row>
    <row r="76" spans="1:24" ht="15" customHeight="1" x14ac:dyDescent="0.2">
      <c r="A76" s="441"/>
      <c r="B76" s="494">
        <v>2</v>
      </c>
      <c r="C76" s="449"/>
      <c r="D76" s="449"/>
      <c r="E76" s="449"/>
      <c r="F76" s="449"/>
      <c r="G76" s="449"/>
      <c r="H76" s="449"/>
      <c r="I76" s="449"/>
      <c r="J76" s="449"/>
      <c r="K76" s="449"/>
      <c r="L76" s="449"/>
      <c r="M76" s="449"/>
      <c r="N76" s="449"/>
      <c r="O76" s="449"/>
      <c r="P76" s="449"/>
      <c r="Q76" s="449"/>
      <c r="R76" s="449"/>
      <c r="S76" s="449"/>
      <c r="T76" s="449"/>
      <c r="U76" s="449"/>
      <c r="V76" s="449"/>
      <c r="W76" s="450"/>
      <c r="X76" s="441"/>
    </row>
    <row r="77" spans="1:24" ht="30" customHeight="1" x14ac:dyDescent="0.2">
      <c r="A77" s="441"/>
      <c r="B77" s="491"/>
      <c r="C77" s="449"/>
      <c r="D77" s="449"/>
      <c r="E77" s="449"/>
      <c r="F77" s="449"/>
      <c r="G77" s="449"/>
      <c r="H77" s="449"/>
      <c r="I77" s="449"/>
      <c r="J77" s="449"/>
      <c r="K77" s="449"/>
      <c r="L77" s="449"/>
      <c r="M77" s="449"/>
      <c r="N77" s="449"/>
      <c r="O77" s="449"/>
      <c r="P77" s="449"/>
      <c r="Q77" s="449"/>
      <c r="R77" s="449"/>
      <c r="S77" s="449"/>
      <c r="T77" s="449"/>
      <c r="U77" s="449"/>
      <c r="V77" s="449"/>
      <c r="W77" s="450"/>
      <c r="X77" s="441"/>
    </row>
    <row r="78" spans="1:24" ht="14.45" customHeight="1" x14ac:dyDescent="0.2">
      <c r="A78" s="441"/>
      <c r="B78" s="491"/>
      <c r="C78" s="449"/>
      <c r="D78" s="449"/>
      <c r="E78" s="449"/>
      <c r="F78" s="449"/>
      <c r="G78" s="449"/>
      <c r="H78" s="449"/>
      <c r="I78" s="449"/>
      <c r="J78" s="449"/>
      <c r="K78" s="449"/>
      <c r="L78" s="449"/>
      <c r="M78" s="449"/>
      <c r="N78" s="449"/>
      <c r="O78" s="449"/>
      <c r="P78" s="449"/>
      <c r="Q78" s="449"/>
      <c r="R78" s="449"/>
      <c r="S78" s="449"/>
      <c r="T78" s="449"/>
      <c r="U78" s="449"/>
      <c r="V78" s="449"/>
      <c r="W78" s="450"/>
      <c r="X78" s="441"/>
    </row>
    <row r="79" spans="1:24" ht="14.45" customHeight="1" x14ac:dyDescent="0.2">
      <c r="A79" s="441"/>
      <c r="B79" s="491"/>
      <c r="C79" s="714"/>
      <c r="D79" s="714"/>
      <c r="E79" s="449"/>
      <c r="F79" s="458"/>
      <c r="G79" s="458"/>
      <c r="H79" s="458"/>
      <c r="I79" s="458"/>
      <c r="J79" s="458"/>
      <c r="K79" s="458"/>
      <c r="L79" s="458"/>
      <c r="M79" s="458"/>
      <c r="N79" s="458"/>
      <c r="O79" s="458"/>
      <c r="P79" s="458"/>
      <c r="Q79" s="736" t="s">
        <v>311</v>
      </c>
      <c r="R79" s="737"/>
      <c r="S79" s="737"/>
      <c r="T79" s="737"/>
      <c r="U79" s="737"/>
      <c r="V79" s="737"/>
      <c r="W79" s="496"/>
      <c r="X79" s="441"/>
    </row>
    <row r="80" spans="1:24" ht="14.45" customHeight="1" x14ac:dyDescent="0.2">
      <c r="A80" s="441"/>
      <c r="B80" s="491"/>
      <c r="C80" s="457"/>
      <c r="D80" s="457"/>
      <c r="E80" s="458"/>
      <c r="F80" s="458"/>
      <c r="G80" s="458"/>
      <c r="H80" s="458"/>
      <c r="I80" s="458"/>
      <c r="J80" s="458"/>
      <c r="K80" s="458"/>
      <c r="L80" s="458"/>
      <c r="M80" s="458"/>
      <c r="N80" s="458"/>
      <c r="O80" s="458"/>
      <c r="P80" s="458"/>
      <c r="Q80" s="458"/>
      <c r="R80" s="458"/>
      <c r="S80" s="458"/>
      <c r="T80" s="458"/>
      <c r="U80" s="458"/>
      <c r="V80" s="458"/>
      <c r="W80" s="460"/>
      <c r="X80" s="441"/>
    </row>
    <row r="81" spans="1:24" ht="14.45" customHeight="1" x14ac:dyDescent="0.2">
      <c r="A81" s="441"/>
      <c r="B81" s="491"/>
      <c r="C81" s="709" t="s">
        <v>200</v>
      </c>
      <c r="D81" s="710"/>
      <c r="E81" s="710"/>
      <c r="F81" s="710"/>
      <c r="G81" s="710"/>
      <c r="H81" s="711" t="str">
        <f>'CONTACT INFO'!C13</f>
        <v>SRN</v>
      </c>
      <c r="I81" s="712"/>
      <c r="J81" s="712"/>
      <c r="K81" s="712"/>
      <c r="L81" s="712"/>
      <c r="M81" s="695"/>
      <c r="N81" s="449"/>
      <c r="O81" s="449"/>
      <c r="P81" s="449"/>
      <c r="Q81" s="738" t="s">
        <v>202</v>
      </c>
      <c r="R81" s="739"/>
      <c r="S81" s="380"/>
      <c r="T81" s="740" t="str">
        <f>'CONTACT INFO'!C16</f>
        <v>LETTING DATE</v>
      </c>
      <c r="U81" s="695"/>
      <c r="V81" s="695"/>
      <c r="W81" s="483"/>
      <c r="X81" s="441"/>
    </row>
    <row r="82" spans="1:24" ht="14.45" customHeight="1" x14ac:dyDescent="0.2">
      <c r="A82" s="441"/>
      <c r="B82" s="491"/>
      <c r="C82" s="457"/>
      <c r="D82" s="457"/>
      <c r="E82" s="457"/>
      <c r="F82" s="457"/>
      <c r="G82" s="457"/>
      <c r="H82" s="457"/>
      <c r="I82" s="457"/>
      <c r="J82" s="457"/>
      <c r="K82" s="457"/>
      <c r="L82" s="457"/>
      <c r="M82" s="457"/>
      <c r="N82" s="457"/>
      <c r="O82" s="457"/>
      <c r="P82" s="457"/>
      <c r="Q82" s="457"/>
      <c r="R82" s="457"/>
      <c r="S82" s="457"/>
      <c r="T82" s="461"/>
      <c r="U82" s="461"/>
      <c r="V82" s="461"/>
      <c r="W82" s="462"/>
      <c r="X82" s="441"/>
    </row>
    <row r="83" spans="1:24" ht="14.45" customHeight="1" x14ac:dyDescent="0.2">
      <c r="A83" s="441"/>
      <c r="B83" s="491"/>
      <c r="C83" s="487" t="s">
        <v>203</v>
      </c>
      <c r="D83" s="463"/>
      <c r="E83" s="463"/>
      <c r="F83" s="463"/>
      <c r="G83" s="463"/>
      <c r="H83" s="463"/>
      <c r="I83" s="463"/>
      <c r="J83" s="463"/>
      <c r="K83" s="463"/>
      <c r="L83" s="463"/>
      <c r="M83" s="449"/>
      <c r="N83" s="449"/>
      <c r="O83" s="449"/>
      <c r="P83" s="449"/>
      <c r="Q83" s="738" t="s">
        <v>204</v>
      </c>
      <c r="R83" s="741"/>
      <c r="S83" s="380"/>
      <c r="T83" s="742" t="str">
        <f>'CONTACT INFO'!C17</f>
        <v>ITEM NUMBER</v>
      </c>
      <c r="U83" s="695"/>
      <c r="V83" s="695"/>
      <c r="W83" s="483"/>
      <c r="X83" s="441"/>
    </row>
    <row r="84" spans="1:24" ht="14.45" customHeight="1" x14ac:dyDescent="0.2">
      <c r="A84" s="441"/>
      <c r="B84" s="491"/>
      <c r="C84" s="457"/>
      <c r="D84" s="457"/>
      <c r="E84" s="457"/>
      <c r="F84" s="457"/>
      <c r="G84" s="457"/>
      <c r="H84" s="457"/>
      <c r="I84" s="457"/>
      <c r="J84" s="457"/>
      <c r="K84" s="457"/>
      <c r="L84" s="457"/>
      <c r="M84" s="457"/>
      <c r="N84" s="457"/>
      <c r="O84" s="457"/>
      <c r="P84" s="457"/>
      <c r="Q84" s="457"/>
      <c r="R84" s="457"/>
      <c r="S84" s="457"/>
      <c r="T84" s="461"/>
      <c r="U84" s="461"/>
      <c r="V84" s="461"/>
      <c r="W84" s="462"/>
      <c r="X84" s="441"/>
    </row>
    <row r="85" spans="1:24" ht="14.45" customHeight="1" x14ac:dyDescent="0.2">
      <c r="A85" s="441"/>
      <c r="B85" s="491"/>
      <c r="C85" s="714" t="s">
        <v>205</v>
      </c>
      <c r="D85" s="737"/>
      <c r="E85" s="737"/>
      <c r="F85" s="457"/>
      <c r="G85" s="457"/>
      <c r="H85" s="457"/>
      <c r="I85" s="457"/>
      <c r="J85" s="457"/>
      <c r="K85" s="457"/>
      <c r="L85" s="457"/>
      <c r="M85" s="449"/>
      <c r="N85" s="449"/>
      <c r="O85" s="449"/>
      <c r="P85" s="449"/>
      <c r="Q85" s="738" t="s">
        <v>312</v>
      </c>
      <c r="R85" s="741"/>
      <c r="S85" s="380"/>
      <c r="T85" s="743" t="str">
        <f>'CONTACT INFO'!C19</f>
        <v>CONTRACT NUMBER</v>
      </c>
      <c r="U85" s="744"/>
      <c r="V85" s="744"/>
      <c r="W85" s="497"/>
      <c r="X85" s="441"/>
    </row>
    <row r="86" spans="1:24" ht="10.15" customHeight="1" x14ac:dyDescent="0.2">
      <c r="A86" s="441"/>
      <c r="B86" s="491"/>
      <c r="C86" s="714"/>
      <c r="D86" s="714"/>
      <c r="E86" s="714"/>
      <c r="F86" s="714"/>
      <c r="G86" s="714"/>
      <c r="H86" s="714"/>
      <c r="I86" s="714"/>
      <c r="J86" s="714"/>
      <c r="K86" s="714"/>
      <c r="L86" s="714"/>
      <c r="M86" s="714"/>
      <c r="N86" s="714"/>
      <c r="O86" s="714"/>
      <c r="P86" s="714"/>
      <c r="Q86" s="714"/>
      <c r="R86" s="714"/>
      <c r="S86" s="714"/>
      <c r="T86" s="714"/>
      <c r="U86" s="714"/>
      <c r="V86" s="714"/>
      <c r="W86" s="498"/>
      <c r="X86" s="441"/>
    </row>
    <row r="87" spans="1:24" ht="54.6" customHeight="1" x14ac:dyDescent="0.2">
      <c r="A87" s="441"/>
      <c r="B87" s="492"/>
      <c r="C87" s="745" t="s">
        <v>309</v>
      </c>
      <c r="D87" s="745"/>
      <c r="E87" s="745"/>
      <c r="F87" s="745"/>
      <c r="G87" s="745"/>
      <c r="H87" s="745"/>
      <c r="I87" s="745"/>
      <c r="J87" s="745"/>
      <c r="K87" s="745"/>
      <c r="L87" s="745"/>
      <c r="M87" s="745"/>
      <c r="N87" s="745"/>
      <c r="O87" s="745"/>
      <c r="P87" s="745"/>
      <c r="Q87" s="745"/>
      <c r="R87" s="745"/>
      <c r="S87" s="745"/>
      <c r="T87" s="745"/>
      <c r="U87" s="745"/>
      <c r="V87" s="745"/>
      <c r="W87" s="499"/>
      <c r="X87" s="441"/>
    </row>
    <row r="88" spans="1:24" ht="14.45" customHeight="1" x14ac:dyDescent="0.2">
      <c r="A88" s="441"/>
      <c r="B88" s="491"/>
      <c r="C88" s="464"/>
      <c r="D88" s="464"/>
      <c r="E88" s="464"/>
      <c r="F88" s="464"/>
      <c r="G88" s="464"/>
      <c r="H88" s="464"/>
      <c r="I88" s="464"/>
      <c r="J88" s="464"/>
      <c r="K88" s="464"/>
      <c r="L88" s="464"/>
      <c r="M88" s="464"/>
      <c r="N88" s="464"/>
      <c r="O88" s="464"/>
      <c r="P88" s="464"/>
      <c r="Q88" s="464"/>
      <c r="R88" s="464"/>
      <c r="S88" s="464"/>
      <c r="T88" s="464"/>
      <c r="U88" s="464"/>
      <c r="V88" s="464"/>
      <c r="W88" s="465"/>
      <c r="X88" s="441"/>
    </row>
    <row r="89" spans="1:24" ht="20.45" customHeight="1" x14ac:dyDescent="0.2">
      <c r="A89" s="441"/>
      <c r="B89" s="491"/>
      <c r="C89" s="713" t="s">
        <v>206</v>
      </c>
      <c r="D89" s="713"/>
      <c r="E89" s="714"/>
      <c r="F89" s="714"/>
      <c r="G89" s="714"/>
      <c r="H89" s="714"/>
      <c r="I89" s="714"/>
      <c r="J89" s="714"/>
      <c r="K89" s="714"/>
      <c r="L89" s="714"/>
      <c r="M89" s="714"/>
      <c r="N89" s="457"/>
      <c r="O89" s="457"/>
      <c r="P89" s="449"/>
      <c r="Q89" s="449"/>
      <c r="R89" s="449"/>
      <c r="S89" s="449"/>
      <c r="T89" s="449"/>
      <c r="U89" s="449"/>
      <c r="V89" s="449"/>
      <c r="W89" s="450"/>
      <c r="X89" s="441"/>
    </row>
    <row r="90" spans="1:24" ht="14.45" customHeight="1" x14ac:dyDescent="0.25">
      <c r="A90" s="441"/>
      <c r="B90" s="493"/>
      <c r="C90" s="686" t="s">
        <v>313</v>
      </c>
      <c r="D90" s="687"/>
      <c r="E90" s="467" t="s">
        <v>314</v>
      </c>
      <c r="F90" s="375" t="str">
        <f>'CONTACT INFO'!F5</f>
        <v>NO</v>
      </c>
      <c r="G90" s="351"/>
      <c r="H90" s="688" t="s">
        <v>315</v>
      </c>
      <c r="I90" s="689"/>
      <c r="J90" s="375" t="str">
        <f>'CONTACT INFO'!F6</f>
        <v>NO</v>
      </c>
      <c r="K90" s="690" t="s">
        <v>316</v>
      </c>
      <c r="L90" s="691"/>
      <c r="M90" s="691"/>
      <c r="N90" s="379"/>
      <c r="O90" s="375" t="str">
        <f>'CONTACT INFO'!F7</f>
        <v>NO</v>
      </c>
      <c r="P90" s="486" t="s">
        <v>338</v>
      </c>
      <c r="Q90" s="486"/>
      <c r="R90" s="374" t="str">
        <f>'CONTACT INFO'!F8</f>
        <v>NO</v>
      </c>
      <c r="S90" s="355"/>
      <c r="T90" s="716" t="s">
        <v>317</v>
      </c>
      <c r="U90" s="689"/>
      <c r="V90" s="374" t="str">
        <f>'CONTACT INFO'!F9</f>
        <v>NO</v>
      </c>
      <c r="W90" s="468"/>
      <c r="X90" s="441"/>
    </row>
    <row r="91" spans="1:24" ht="8.4499999999999993" customHeight="1" x14ac:dyDescent="0.25">
      <c r="A91" s="441"/>
      <c r="B91" s="493"/>
      <c r="C91" s="352"/>
      <c r="D91" s="382"/>
      <c r="E91" s="353"/>
      <c r="F91" s="380"/>
      <c r="G91" s="380"/>
      <c r="H91" s="380"/>
      <c r="I91" s="380"/>
      <c r="J91" s="380"/>
      <c r="K91" s="380"/>
      <c r="L91" s="380"/>
      <c r="M91" s="380"/>
      <c r="N91" s="380"/>
      <c r="O91" s="380"/>
      <c r="P91" s="380"/>
      <c r="Q91" s="380"/>
      <c r="R91" s="380"/>
      <c r="S91" s="380"/>
      <c r="T91" s="380"/>
      <c r="U91" s="380"/>
      <c r="V91" s="380"/>
      <c r="W91" s="483"/>
      <c r="X91" s="441"/>
    </row>
    <row r="92" spans="1:24" ht="14.45" customHeight="1" x14ac:dyDescent="0.2">
      <c r="A92" s="441"/>
      <c r="B92" s="491"/>
      <c r="C92" s="715" t="s">
        <v>310</v>
      </c>
      <c r="D92" s="717" t="s">
        <v>318</v>
      </c>
      <c r="E92" s="718"/>
      <c r="F92" s="718"/>
      <c r="G92" s="718"/>
      <c r="H92" s="718"/>
      <c r="I92" s="718"/>
      <c r="J92" s="718"/>
      <c r="K92" s="718"/>
      <c r="L92" s="718"/>
      <c r="M92" s="718"/>
      <c r="N92" s="469"/>
      <c r="O92" s="721" t="s">
        <v>90</v>
      </c>
      <c r="P92" s="761"/>
      <c r="Q92" s="721" t="s">
        <v>207</v>
      </c>
      <c r="R92" s="722"/>
      <c r="S92" s="722"/>
      <c r="T92" s="723"/>
      <c r="U92" s="721" t="s">
        <v>11</v>
      </c>
      <c r="V92" s="727"/>
      <c r="W92" s="500"/>
      <c r="X92" s="441"/>
    </row>
    <row r="93" spans="1:24" ht="14.45" customHeight="1" x14ac:dyDescent="0.2">
      <c r="A93" s="441"/>
      <c r="B93" s="491"/>
      <c r="C93" s="715"/>
      <c r="D93" s="719"/>
      <c r="E93" s="720"/>
      <c r="F93" s="720"/>
      <c r="G93" s="720"/>
      <c r="H93" s="720"/>
      <c r="I93" s="720"/>
      <c r="J93" s="720"/>
      <c r="K93" s="720"/>
      <c r="L93" s="720"/>
      <c r="M93" s="720"/>
      <c r="N93" s="381"/>
      <c r="O93" s="762"/>
      <c r="P93" s="763"/>
      <c r="Q93" s="724"/>
      <c r="R93" s="725"/>
      <c r="S93" s="725"/>
      <c r="T93" s="726"/>
      <c r="U93" s="728"/>
      <c r="V93" s="729"/>
      <c r="W93" s="500"/>
      <c r="X93" s="441"/>
    </row>
    <row r="94" spans="1:24" ht="14.45" customHeight="1" x14ac:dyDescent="0.2">
      <c r="A94" s="441"/>
      <c r="B94" s="491"/>
      <c r="C94" s="488" t="str">
        <f>IF('PIN 7'!$G$52&gt;0,+'PIN 7'!$G$5," ")</f>
        <v xml:space="preserve"> </v>
      </c>
      <c r="D94" s="692" t="str">
        <f>IF('PIN 7'!$G$52&gt;0,+'PIN 7'!$G$6," ")</f>
        <v xml:space="preserve"> </v>
      </c>
      <c r="E94" s="693"/>
      <c r="F94" s="693"/>
      <c r="G94" s="693"/>
      <c r="H94" s="693"/>
      <c r="I94" s="693"/>
      <c r="J94" s="693"/>
      <c r="K94" s="693"/>
      <c r="L94" s="693"/>
      <c r="M94" s="693"/>
      <c r="N94" s="694"/>
      <c r="O94" s="766" t="str">
        <f>IF('PIN 7'!$G$52&gt;0,+'PIN 7'!$G$7," ")</f>
        <v xml:space="preserve"> </v>
      </c>
      <c r="P94" s="760"/>
      <c r="Q94" s="730" t="str">
        <f>IF('PIN 7'!$G$52&gt;0,ROUND(+'PIN 7'!$G$56,2),"")</f>
        <v/>
      </c>
      <c r="R94" s="731"/>
      <c r="S94" s="731"/>
      <c r="T94" s="732"/>
      <c r="U94" s="733" t="str">
        <f>IF('PIN 7'!$G$52&gt;0,Q94*O94," ")</f>
        <v xml:space="preserve"> </v>
      </c>
      <c r="V94" s="746"/>
      <c r="W94" s="502"/>
      <c r="X94" s="441"/>
    </row>
    <row r="95" spans="1:24" ht="14.45" customHeight="1" x14ac:dyDescent="0.2">
      <c r="A95" s="441"/>
      <c r="B95" s="491"/>
      <c r="C95" s="488" t="str">
        <f>IF('PIN 8'!$G$52&gt;0,+'PIN 8'!$G$5," ")</f>
        <v xml:space="preserve"> </v>
      </c>
      <c r="D95" s="692" t="str">
        <f>IF('PIN 8'!$G$52&gt;0,+'PIN 8'!$G$6," ")</f>
        <v xml:space="preserve"> </v>
      </c>
      <c r="E95" s="693"/>
      <c r="F95" s="693"/>
      <c r="G95" s="693"/>
      <c r="H95" s="693"/>
      <c r="I95" s="693"/>
      <c r="J95" s="693"/>
      <c r="K95" s="693"/>
      <c r="L95" s="693"/>
      <c r="M95" s="693"/>
      <c r="N95" s="694"/>
      <c r="O95" s="766" t="str">
        <f>IF('PIN 8'!$G$52&gt;0,+'PIN 8'!$G$7," ")</f>
        <v xml:space="preserve"> </v>
      </c>
      <c r="P95" s="760"/>
      <c r="Q95" s="730" t="str">
        <f>IF('PIN 8'!$G$52&gt;0,ROUND(+'PIN 8'!$G$56,2),"")</f>
        <v/>
      </c>
      <c r="R95" s="731"/>
      <c r="S95" s="731"/>
      <c r="T95" s="732"/>
      <c r="U95" s="733" t="str">
        <f>IF('PIN 8'!$G$52&gt;0,Q95*O95," ")</f>
        <v xml:space="preserve"> </v>
      </c>
      <c r="V95" s="746"/>
      <c r="W95" s="502"/>
      <c r="X95" s="441"/>
    </row>
    <row r="96" spans="1:24" ht="14.45" customHeight="1" x14ac:dyDescent="0.2">
      <c r="A96" s="441"/>
      <c r="B96" s="491"/>
      <c r="C96" s="488" t="str">
        <f>IF('PIN 9'!$G$52&gt;0,+'PIN 9'!$G$5," ")</f>
        <v xml:space="preserve"> </v>
      </c>
      <c r="D96" s="692" t="str">
        <f>IF('PIN 9'!$G$52&gt;0,+'PIN 9'!$G$6," ")</f>
        <v xml:space="preserve"> </v>
      </c>
      <c r="E96" s="693"/>
      <c r="F96" s="693"/>
      <c r="G96" s="693"/>
      <c r="H96" s="693"/>
      <c r="I96" s="693"/>
      <c r="J96" s="693"/>
      <c r="K96" s="693"/>
      <c r="L96" s="693"/>
      <c r="M96" s="693"/>
      <c r="N96" s="694"/>
      <c r="O96" s="766" t="str">
        <f>IF('PIN 9'!$G$52&gt;0,+'PIN 9'!$G$7," ")</f>
        <v xml:space="preserve"> </v>
      </c>
      <c r="P96" s="760"/>
      <c r="Q96" s="730" t="str">
        <f>IF('PIN 9'!$G$52&gt;0,ROUND(+'PIN 9'!$G$56,2),"")</f>
        <v/>
      </c>
      <c r="R96" s="731"/>
      <c r="S96" s="731"/>
      <c r="T96" s="732"/>
      <c r="U96" s="733" t="str">
        <f>IF('PIN 9'!$G$52&gt;0,Q96*O96," ")</f>
        <v xml:space="preserve"> </v>
      </c>
      <c r="V96" s="746"/>
      <c r="W96" s="502"/>
      <c r="X96" s="441"/>
    </row>
    <row r="97" spans="1:24" ht="14.45" customHeight="1" x14ac:dyDescent="0.2">
      <c r="A97" s="441"/>
      <c r="B97" s="491"/>
      <c r="C97" s="488" t="str">
        <f>IF('PIN 10'!$G$52&gt;0,+'PIN 10'!$G$5," ")</f>
        <v xml:space="preserve"> </v>
      </c>
      <c r="D97" s="692" t="str">
        <f>IF('PIN 10'!$G$52&gt;0,+'PIN 10'!$G$6," ")</f>
        <v xml:space="preserve"> </v>
      </c>
      <c r="E97" s="693"/>
      <c r="F97" s="693"/>
      <c r="G97" s="693"/>
      <c r="H97" s="693"/>
      <c r="I97" s="693"/>
      <c r="J97" s="693"/>
      <c r="K97" s="693"/>
      <c r="L97" s="693"/>
      <c r="M97" s="693"/>
      <c r="N97" s="694"/>
      <c r="O97" s="766" t="str">
        <f>IF('PIN 10'!$G$52&gt;0,+'PIN 10'!$G$7," ")</f>
        <v xml:space="preserve"> </v>
      </c>
      <c r="P97" s="760"/>
      <c r="Q97" s="730" t="str">
        <f>IF('PIN 10'!$G$52&gt;0,ROUND(+'PIN 10'!$G$56,2),"")</f>
        <v/>
      </c>
      <c r="R97" s="731"/>
      <c r="S97" s="731"/>
      <c r="T97" s="732"/>
      <c r="U97" s="733" t="str">
        <f>IF('PIN 10'!$G$52&gt;0,Q97*O97," ")</f>
        <v xml:space="preserve"> </v>
      </c>
      <c r="V97" s="746"/>
      <c r="W97" s="502"/>
      <c r="X97" s="441"/>
    </row>
    <row r="98" spans="1:24" ht="14.45" customHeight="1" x14ac:dyDescent="0.2">
      <c r="A98" s="441"/>
      <c r="B98" s="491"/>
      <c r="C98" s="488" t="str">
        <f>IF('PIN 11'!$G$52&gt;0,+'PIN 11'!$G$5," ")</f>
        <v xml:space="preserve"> </v>
      </c>
      <c r="D98" s="692" t="str">
        <f>IF('PIN 11'!$G$52&gt;0,+'PIN 11'!$G$6," ")</f>
        <v xml:space="preserve"> </v>
      </c>
      <c r="E98" s="693"/>
      <c r="F98" s="693"/>
      <c r="G98" s="693"/>
      <c r="H98" s="693"/>
      <c r="I98" s="693"/>
      <c r="J98" s="693"/>
      <c r="K98" s="693"/>
      <c r="L98" s="693"/>
      <c r="M98" s="693"/>
      <c r="N98" s="694"/>
      <c r="O98" s="766" t="str">
        <f>IF('PIN 11'!$G$52&gt;0,+'PIN 11'!$G$7," ")</f>
        <v xml:space="preserve"> </v>
      </c>
      <c r="P98" s="760"/>
      <c r="Q98" s="730" t="str">
        <f>IF('PIN 11'!$G$52&gt;0,ROUND(+'PIN 11'!$G$56,2),"")</f>
        <v/>
      </c>
      <c r="R98" s="731"/>
      <c r="S98" s="731"/>
      <c r="T98" s="732"/>
      <c r="U98" s="733" t="str">
        <f>IF('PIN 11'!$G$52&gt;0,Q98*O98," ")</f>
        <v xml:space="preserve"> </v>
      </c>
      <c r="V98" s="746"/>
      <c r="W98" s="502"/>
      <c r="X98" s="441"/>
    </row>
    <row r="99" spans="1:24" ht="14.45" customHeight="1" x14ac:dyDescent="0.2">
      <c r="A99" s="441"/>
      <c r="B99" s="491"/>
      <c r="C99" s="488" t="str">
        <f>IF('PIN 12'!$G$52&gt;0,+'PIN 12'!$G$5," ")</f>
        <v xml:space="preserve"> </v>
      </c>
      <c r="D99" s="692" t="str">
        <f>IF('PIN 12'!$G$52&gt;0,+'PIN 12'!$G$6," ")</f>
        <v xml:space="preserve"> </v>
      </c>
      <c r="E99" s="693"/>
      <c r="F99" s="693"/>
      <c r="G99" s="693"/>
      <c r="H99" s="693"/>
      <c r="I99" s="693"/>
      <c r="J99" s="693"/>
      <c r="K99" s="693"/>
      <c r="L99" s="693"/>
      <c r="M99" s="693"/>
      <c r="N99" s="694"/>
      <c r="O99" s="766" t="str">
        <f>IF('PIN 12'!$G$52&gt;0,+'PIN 12'!$G$7," ")</f>
        <v xml:space="preserve"> </v>
      </c>
      <c r="P99" s="760"/>
      <c r="Q99" s="730" t="str">
        <f>IF('PIN 12'!$G$52&gt;0,ROUND(+'PIN 12'!$G$56,2),"")</f>
        <v/>
      </c>
      <c r="R99" s="731"/>
      <c r="S99" s="731"/>
      <c r="T99" s="732"/>
      <c r="U99" s="733" t="str">
        <f>IF('PIN 12'!$G$52&gt;0,Q99*O99," ")</f>
        <v xml:space="preserve"> </v>
      </c>
      <c r="V99" s="746"/>
      <c r="W99" s="502"/>
      <c r="X99" s="441"/>
    </row>
    <row r="100" spans="1:24" ht="14.45" customHeight="1" x14ac:dyDescent="0.2">
      <c r="A100" s="441"/>
      <c r="B100" s="491"/>
      <c r="C100" s="457"/>
      <c r="D100" s="457"/>
      <c r="E100" s="457"/>
      <c r="F100" s="457"/>
      <c r="G100" s="457"/>
      <c r="H100" s="457"/>
      <c r="I100" s="457"/>
      <c r="J100" s="457"/>
      <c r="K100" s="457"/>
      <c r="L100" s="457"/>
      <c r="M100" s="457"/>
      <c r="N100" s="457"/>
      <c r="O100" s="457"/>
      <c r="P100" s="449"/>
      <c r="Q100" s="449"/>
      <c r="R100" s="449"/>
      <c r="S100" s="747" t="s">
        <v>11</v>
      </c>
      <c r="T100" s="748"/>
      <c r="U100" s="749">
        <f>SUM(U94:V99)</f>
        <v>0</v>
      </c>
      <c r="V100" s="750"/>
      <c r="W100" s="496"/>
      <c r="X100" s="441"/>
    </row>
    <row r="101" spans="1:24" ht="14.45" customHeight="1" x14ac:dyDescent="0.2">
      <c r="A101" s="441"/>
      <c r="B101" s="491"/>
      <c r="C101" s="751" t="s">
        <v>327</v>
      </c>
      <c r="D101" s="752"/>
      <c r="E101" s="752"/>
      <c r="F101" s="752"/>
      <c r="G101" s="752"/>
      <c r="H101" s="752"/>
      <c r="I101" s="752"/>
      <c r="J101" s="752"/>
      <c r="K101" s="752"/>
      <c r="L101" s="752"/>
      <c r="M101" s="752"/>
      <c r="N101" s="752"/>
      <c r="O101" s="752"/>
      <c r="P101" s="752"/>
      <c r="Q101" s="752"/>
      <c r="R101" s="752"/>
      <c r="S101" s="752"/>
      <c r="T101" s="752"/>
      <c r="U101" s="752"/>
      <c r="V101" s="752"/>
      <c r="W101" s="503"/>
      <c r="X101" s="441"/>
    </row>
    <row r="102" spans="1:24" ht="14.45" customHeight="1" x14ac:dyDescent="0.2">
      <c r="A102" s="441"/>
      <c r="B102" s="491"/>
      <c r="C102" s="752"/>
      <c r="D102" s="752"/>
      <c r="E102" s="752"/>
      <c r="F102" s="752"/>
      <c r="G102" s="752"/>
      <c r="H102" s="752"/>
      <c r="I102" s="752"/>
      <c r="J102" s="752"/>
      <c r="K102" s="752"/>
      <c r="L102" s="752"/>
      <c r="M102" s="752"/>
      <c r="N102" s="752"/>
      <c r="O102" s="752"/>
      <c r="P102" s="752"/>
      <c r="Q102" s="752"/>
      <c r="R102" s="752"/>
      <c r="S102" s="752"/>
      <c r="T102" s="752"/>
      <c r="U102" s="752"/>
      <c r="V102" s="752"/>
      <c r="W102" s="503"/>
      <c r="X102" s="441"/>
    </row>
    <row r="103" spans="1:24" ht="14.45" customHeight="1" x14ac:dyDescent="0.2">
      <c r="A103" s="441"/>
      <c r="B103" s="491"/>
      <c r="C103" s="752"/>
      <c r="D103" s="752"/>
      <c r="E103" s="752"/>
      <c r="F103" s="752"/>
      <c r="G103" s="752"/>
      <c r="H103" s="752"/>
      <c r="I103" s="752"/>
      <c r="J103" s="752"/>
      <c r="K103" s="752"/>
      <c r="L103" s="752"/>
      <c r="M103" s="752"/>
      <c r="N103" s="752"/>
      <c r="O103" s="752"/>
      <c r="P103" s="752"/>
      <c r="Q103" s="752"/>
      <c r="R103" s="752"/>
      <c r="S103" s="752"/>
      <c r="T103" s="752"/>
      <c r="U103" s="752"/>
      <c r="V103" s="752"/>
      <c r="W103" s="503"/>
      <c r="X103" s="441"/>
    </row>
    <row r="104" spans="1:24" ht="14.45" customHeight="1" x14ac:dyDescent="0.2">
      <c r="A104" s="441"/>
      <c r="B104" s="491"/>
      <c r="C104" s="753" t="s">
        <v>339</v>
      </c>
      <c r="D104" s="754"/>
      <c r="E104" s="754"/>
      <c r="F104" s="754"/>
      <c r="G104" s="754"/>
      <c r="H104" s="754"/>
      <c r="I104" s="754"/>
      <c r="J104" s="754"/>
      <c r="K104" s="754"/>
      <c r="L104" s="754"/>
      <c r="M104" s="754"/>
      <c r="N104" s="754"/>
      <c r="O104" s="754"/>
      <c r="P104" s="754"/>
      <c r="Q104" s="754"/>
      <c r="R104" s="754"/>
      <c r="S104" s="754"/>
      <c r="T104" s="754"/>
      <c r="U104" s="754"/>
      <c r="V104" s="754"/>
      <c r="W104" s="504"/>
      <c r="X104" s="441"/>
    </row>
    <row r="105" spans="1:24" ht="14.45" customHeight="1" x14ac:dyDescent="0.2">
      <c r="A105" s="441"/>
      <c r="B105" s="491"/>
      <c r="C105" s="753"/>
      <c r="D105" s="754"/>
      <c r="E105" s="754"/>
      <c r="F105" s="754"/>
      <c r="G105" s="754"/>
      <c r="H105" s="754"/>
      <c r="I105" s="754"/>
      <c r="J105" s="754"/>
      <c r="K105" s="754"/>
      <c r="L105" s="754"/>
      <c r="M105" s="754"/>
      <c r="N105" s="754"/>
      <c r="O105" s="754"/>
      <c r="P105" s="754"/>
      <c r="Q105" s="754"/>
      <c r="R105" s="754"/>
      <c r="S105" s="754"/>
      <c r="T105" s="754"/>
      <c r="U105" s="754"/>
      <c r="V105" s="754"/>
      <c r="W105" s="504"/>
      <c r="X105" s="441"/>
    </row>
    <row r="106" spans="1:24" ht="14.45" customHeight="1" x14ac:dyDescent="0.2">
      <c r="A106" s="441"/>
      <c r="B106" s="491"/>
      <c r="C106" s="753"/>
      <c r="D106" s="754"/>
      <c r="E106" s="754"/>
      <c r="F106" s="754"/>
      <c r="G106" s="754"/>
      <c r="H106" s="754"/>
      <c r="I106" s="754"/>
      <c r="J106" s="754"/>
      <c r="K106" s="754"/>
      <c r="L106" s="754"/>
      <c r="M106" s="754"/>
      <c r="N106" s="754"/>
      <c r="O106" s="754"/>
      <c r="P106" s="754"/>
      <c r="Q106" s="754"/>
      <c r="R106" s="754"/>
      <c r="S106" s="754"/>
      <c r="T106" s="754"/>
      <c r="U106" s="754"/>
      <c r="V106" s="754"/>
      <c r="W106" s="504"/>
      <c r="X106" s="441"/>
    </row>
    <row r="107" spans="1:24" ht="14.45" customHeight="1" x14ac:dyDescent="0.2">
      <c r="A107" s="441"/>
      <c r="B107" s="491"/>
      <c r="C107" s="754"/>
      <c r="D107" s="754"/>
      <c r="E107" s="754"/>
      <c r="F107" s="754"/>
      <c r="G107" s="754"/>
      <c r="H107" s="754"/>
      <c r="I107" s="754"/>
      <c r="J107" s="754"/>
      <c r="K107" s="754"/>
      <c r="L107" s="754"/>
      <c r="M107" s="754"/>
      <c r="N107" s="754"/>
      <c r="O107" s="754"/>
      <c r="P107" s="754"/>
      <c r="Q107" s="754"/>
      <c r="R107" s="754"/>
      <c r="S107" s="754"/>
      <c r="T107" s="754"/>
      <c r="U107" s="754"/>
      <c r="V107" s="754"/>
      <c r="W107" s="504"/>
      <c r="X107" s="441"/>
    </row>
    <row r="108" spans="1:24" ht="14.45" customHeight="1" x14ac:dyDescent="0.25">
      <c r="A108" s="441"/>
      <c r="B108" s="491"/>
      <c r="C108" s="755" t="s">
        <v>323</v>
      </c>
      <c r="D108" s="756"/>
      <c r="E108" s="756"/>
      <c r="F108" s="756"/>
      <c r="G108" s="756"/>
      <c r="H108" s="756"/>
      <c r="I108" s="756"/>
      <c r="J108" s="756"/>
      <c r="K108" s="756"/>
      <c r="L108" s="756"/>
      <c r="M108" s="756"/>
      <c r="N108" s="756"/>
      <c r="O108" s="756"/>
      <c r="P108" s="756"/>
      <c r="Q108" s="756"/>
      <c r="R108" s="756"/>
      <c r="S108" s="756"/>
      <c r="T108" s="756"/>
      <c r="U108" s="756"/>
      <c r="V108" s="756"/>
      <c r="W108" s="505"/>
      <c r="X108" s="441"/>
    </row>
    <row r="109" spans="1:24" ht="14.45" customHeight="1" x14ac:dyDescent="0.25">
      <c r="A109" s="441"/>
      <c r="B109" s="491"/>
      <c r="C109" s="756"/>
      <c r="D109" s="756"/>
      <c r="E109" s="756"/>
      <c r="F109" s="756"/>
      <c r="G109" s="756"/>
      <c r="H109" s="756"/>
      <c r="I109" s="756"/>
      <c r="J109" s="756"/>
      <c r="K109" s="756"/>
      <c r="L109" s="756"/>
      <c r="M109" s="756"/>
      <c r="N109" s="756"/>
      <c r="O109" s="756"/>
      <c r="P109" s="756"/>
      <c r="Q109" s="756"/>
      <c r="R109" s="756"/>
      <c r="S109" s="756"/>
      <c r="T109" s="756"/>
      <c r="U109" s="756"/>
      <c r="V109" s="756"/>
      <c r="W109" s="505"/>
      <c r="X109" s="441"/>
    </row>
    <row r="110" spans="1:24" ht="14.45" customHeight="1" x14ac:dyDescent="0.25">
      <c r="A110" s="441"/>
      <c r="B110" s="491"/>
      <c r="C110" s="756"/>
      <c r="D110" s="756"/>
      <c r="E110" s="756"/>
      <c r="F110" s="756"/>
      <c r="G110" s="756"/>
      <c r="H110" s="756"/>
      <c r="I110" s="756"/>
      <c r="J110" s="756"/>
      <c r="K110" s="756"/>
      <c r="L110" s="756"/>
      <c r="M110" s="756"/>
      <c r="N110" s="756"/>
      <c r="O110" s="756"/>
      <c r="P110" s="756"/>
      <c r="Q110" s="756"/>
      <c r="R110" s="756"/>
      <c r="S110" s="756"/>
      <c r="T110" s="756"/>
      <c r="U110" s="756"/>
      <c r="V110" s="756"/>
      <c r="W110" s="505"/>
      <c r="X110" s="441"/>
    </row>
    <row r="111" spans="1:24" ht="14.45" customHeight="1" x14ac:dyDescent="0.25">
      <c r="A111" s="441"/>
      <c r="B111" s="491"/>
      <c r="C111" s="756"/>
      <c r="D111" s="756"/>
      <c r="E111" s="756"/>
      <c r="F111" s="756"/>
      <c r="G111" s="756"/>
      <c r="H111" s="756"/>
      <c r="I111" s="756"/>
      <c r="J111" s="756"/>
      <c r="K111" s="756"/>
      <c r="L111" s="756"/>
      <c r="M111" s="756"/>
      <c r="N111" s="756"/>
      <c r="O111" s="756"/>
      <c r="P111" s="756"/>
      <c r="Q111" s="756"/>
      <c r="R111" s="756"/>
      <c r="S111" s="756"/>
      <c r="T111" s="756"/>
      <c r="U111" s="756"/>
      <c r="V111" s="756"/>
      <c r="W111" s="505"/>
      <c r="X111" s="441"/>
    </row>
    <row r="112" spans="1:24" ht="14.45" customHeight="1" x14ac:dyDescent="0.2">
      <c r="A112" s="441"/>
      <c r="B112" s="491"/>
      <c r="C112" s="757" t="s">
        <v>324</v>
      </c>
      <c r="D112" s="757"/>
      <c r="E112" s="757"/>
      <c r="F112" s="757"/>
      <c r="G112" s="757"/>
      <c r="H112" s="757"/>
      <c r="I112" s="757"/>
      <c r="J112" s="757"/>
      <c r="K112" s="757"/>
      <c r="L112" s="757"/>
      <c r="M112" s="757"/>
      <c r="N112" s="757"/>
      <c r="O112" s="757"/>
      <c r="P112" s="757"/>
      <c r="Q112" s="757"/>
      <c r="R112" s="757"/>
      <c r="S112" s="757"/>
      <c r="T112" s="757"/>
      <c r="U112" s="757"/>
      <c r="V112" s="757"/>
      <c r="W112" s="506"/>
      <c r="X112" s="441"/>
    </row>
    <row r="113" spans="1:24" ht="14.45" customHeight="1" x14ac:dyDescent="0.2">
      <c r="A113" s="441"/>
      <c r="B113" s="491"/>
      <c r="C113" s="757"/>
      <c r="D113" s="757"/>
      <c r="E113" s="757"/>
      <c r="F113" s="757"/>
      <c r="G113" s="757"/>
      <c r="H113" s="757"/>
      <c r="I113" s="757"/>
      <c r="J113" s="757"/>
      <c r="K113" s="757"/>
      <c r="L113" s="757"/>
      <c r="M113" s="757"/>
      <c r="N113" s="757"/>
      <c r="O113" s="757"/>
      <c r="P113" s="757"/>
      <c r="Q113" s="757"/>
      <c r="R113" s="757"/>
      <c r="S113" s="757"/>
      <c r="T113" s="757"/>
      <c r="U113" s="757"/>
      <c r="V113" s="757"/>
      <c r="W113" s="506"/>
      <c r="X113" s="441"/>
    </row>
    <row r="114" spans="1:24" ht="14.45" customHeight="1" x14ac:dyDescent="0.2">
      <c r="A114" s="441"/>
      <c r="B114" s="491"/>
      <c r="C114" s="470"/>
      <c r="D114" s="470"/>
      <c r="E114" s="470"/>
      <c r="F114" s="470"/>
      <c r="G114" s="470"/>
      <c r="H114" s="470"/>
      <c r="I114" s="470"/>
      <c r="J114" s="470"/>
      <c r="K114" s="470"/>
      <c r="L114" s="470"/>
      <c r="M114" s="470"/>
      <c r="N114" s="470"/>
      <c r="O114" s="470"/>
      <c r="P114" s="470"/>
      <c r="Q114" s="470"/>
      <c r="R114" s="470"/>
      <c r="S114" s="470"/>
      <c r="T114" s="470"/>
      <c r="U114" s="470"/>
      <c r="V114" s="470"/>
      <c r="W114" s="471"/>
      <c r="X114" s="441"/>
    </row>
    <row r="115" spans="1:24" ht="14.45" customHeight="1" x14ac:dyDescent="0.2">
      <c r="A115" s="441"/>
      <c r="B115" s="491"/>
      <c r="C115" s="757" t="s">
        <v>326</v>
      </c>
      <c r="D115" s="757"/>
      <c r="E115" s="757"/>
      <c r="F115" s="757"/>
      <c r="G115" s="757"/>
      <c r="H115" s="757"/>
      <c r="I115" s="757"/>
      <c r="J115" s="757"/>
      <c r="K115" s="757"/>
      <c r="L115" s="757"/>
      <c r="M115" s="757"/>
      <c r="N115" s="757"/>
      <c r="O115" s="757"/>
      <c r="P115" s="757"/>
      <c r="Q115" s="757"/>
      <c r="R115" s="757"/>
      <c r="S115" s="757"/>
      <c r="T115" s="757"/>
      <c r="U115" s="757"/>
      <c r="V115" s="757"/>
      <c r="W115" s="506"/>
      <c r="X115" s="441"/>
    </row>
    <row r="116" spans="1:24" ht="14.45" customHeight="1" x14ac:dyDescent="0.2">
      <c r="A116" s="441"/>
      <c r="B116" s="491"/>
      <c r="C116" s="757"/>
      <c r="D116" s="757"/>
      <c r="E116" s="757"/>
      <c r="F116" s="757"/>
      <c r="G116" s="757"/>
      <c r="H116" s="757"/>
      <c r="I116" s="757"/>
      <c r="J116" s="757"/>
      <c r="K116" s="757"/>
      <c r="L116" s="757"/>
      <c r="M116" s="757"/>
      <c r="N116" s="757"/>
      <c r="O116" s="757"/>
      <c r="P116" s="757"/>
      <c r="Q116" s="757"/>
      <c r="R116" s="757"/>
      <c r="S116" s="757"/>
      <c r="T116" s="757"/>
      <c r="U116" s="757"/>
      <c r="V116" s="757"/>
      <c r="W116" s="506"/>
      <c r="X116" s="441"/>
    </row>
    <row r="117" spans="1:24" ht="48" customHeight="1" x14ac:dyDescent="0.2">
      <c r="A117" s="441"/>
      <c r="B117" s="491"/>
      <c r="C117" s="757"/>
      <c r="D117" s="757"/>
      <c r="E117" s="757"/>
      <c r="F117" s="757"/>
      <c r="G117" s="757"/>
      <c r="H117" s="757"/>
      <c r="I117" s="757"/>
      <c r="J117" s="757"/>
      <c r="K117" s="757"/>
      <c r="L117" s="757"/>
      <c r="M117" s="757"/>
      <c r="N117" s="757"/>
      <c r="O117" s="757"/>
      <c r="P117" s="757"/>
      <c r="Q117" s="757"/>
      <c r="R117" s="757"/>
      <c r="S117" s="757"/>
      <c r="T117" s="757"/>
      <c r="U117" s="757"/>
      <c r="V117" s="757"/>
      <c r="W117" s="506"/>
      <c r="X117" s="441"/>
    </row>
    <row r="118" spans="1:24" ht="14.45" customHeight="1" x14ac:dyDescent="0.2">
      <c r="A118" s="441"/>
      <c r="B118" s="491"/>
      <c r="C118" s="489"/>
      <c r="D118" s="449"/>
      <c r="E118" s="449"/>
      <c r="F118" s="449"/>
      <c r="G118" s="449"/>
      <c r="H118" s="449"/>
      <c r="I118" s="449"/>
      <c r="J118" s="449"/>
      <c r="K118" s="449"/>
      <c r="L118" s="449"/>
      <c r="M118" s="449"/>
      <c r="N118" s="449"/>
      <c r="O118" s="449"/>
      <c r="P118" s="449"/>
      <c r="Q118" s="449"/>
      <c r="R118" s="449"/>
      <c r="S118" s="449"/>
      <c r="T118" s="449"/>
      <c r="U118" s="449"/>
      <c r="V118" s="449"/>
      <c r="W118" s="450"/>
      <c r="X118" s="441"/>
    </row>
    <row r="119" spans="1:24" ht="20.45" customHeight="1" x14ac:dyDescent="0.2">
      <c r="A119" s="441"/>
      <c r="B119" s="491"/>
      <c r="C119" s="703"/>
      <c r="D119" s="680"/>
      <c r="E119" s="680"/>
      <c r="F119" s="680"/>
      <c r="G119" s="680"/>
      <c r="H119" s="680"/>
      <c r="I119" s="680"/>
      <c r="J119" s="680"/>
      <c r="K119" s="459"/>
      <c r="L119" s="680"/>
      <c r="M119" s="680"/>
      <c r="N119" s="680"/>
      <c r="O119" s="680"/>
      <c r="P119" s="680"/>
      <c r="Q119" s="680"/>
      <c r="R119" s="680"/>
      <c r="S119" s="680"/>
      <c r="T119" s="680"/>
      <c r="U119" s="680"/>
      <c r="V119" s="680"/>
      <c r="W119" s="496"/>
      <c r="X119" s="441"/>
    </row>
    <row r="120" spans="1:24" ht="12.95" customHeight="1" x14ac:dyDescent="0.2">
      <c r="A120" s="441"/>
      <c r="B120" s="491"/>
      <c r="C120" s="704" t="s">
        <v>319</v>
      </c>
      <c r="D120" s="704"/>
      <c r="E120" s="704"/>
      <c r="F120" s="704"/>
      <c r="G120" s="705"/>
      <c r="H120" s="705"/>
      <c r="I120" s="705"/>
      <c r="J120" s="705"/>
      <c r="K120" s="472"/>
      <c r="L120" s="681" t="s">
        <v>320</v>
      </c>
      <c r="M120" s="681"/>
      <c r="N120" s="681"/>
      <c r="O120" s="681"/>
      <c r="P120" s="681"/>
      <c r="Q120" s="681"/>
      <c r="R120" s="681"/>
      <c r="S120" s="681"/>
      <c r="T120" s="681"/>
      <c r="U120" s="681"/>
      <c r="V120" s="681"/>
      <c r="W120" s="507"/>
      <c r="X120" s="441"/>
    </row>
    <row r="121" spans="1:24" ht="14.45" customHeight="1" x14ac:dyDescent="0.2">
      <c r="A121" s="441"/>
      <c r="B121" s="491"/>
      <c r="C121" s="472"/>
      <c r="D121" s="472"/>
      <c r="E121" s="472"/>
      <c r="F121" s="472"/>
      <c r="G121" s="472"/>
      <c r="H121" s="472"/>
      <c r="I121" s="472"/>
      <c r="J121" s="472"/>
      <c r="K121" s="472"/>
      <c r="L121" s="472"/>
      <c r="M121" s="472"/>
      <c r="N121" s="472"/>
      <c r="O121" s="472"/>
      <c r="P121" s="473"/>
      <c r="Q121" s="473"/>
      <c r="R121" s="473"/>
      <c r="S121" s="473"/>
      <c r="T121" s="473"/>
      <c r="U121" s="473"/>
      <c r="V121" s="473"/>
      <c r="W121" s="474"/>
      <c r="X121" s="441"/>
    </row>
    <row r="122" spans="1:24" ht="14.45" customHeight="1" x14ac:dyDescent="0.2">
      <c r="A122" s="441"/>
      <c r="B122" s="491"/>
      <c r="C122" s="475" t="s">
        <v>209</v>
      </c>
      <c r="D122" s="706"/>
      <c r="E122" s="707"/>
      <c r="F122" s="707"/>
      <c r="G122" s="707"/>
      <c r="H122" s="707"/>
      <c r="I122" s="707"/>
      <c r="J122" s="707"/>
      <c r="K122" s="449"/>
      <c r="L122" s="475" t="s">
        <v>209</v>
      </c>
      <c r="M122" s="472"/>
      <c r="N122" s="682">
        <f ca="1">TODAY()</f>
        <v>43600</v>
      </c>
      <c r="O122" s="682"/>
      <c r="P122" s="683"/>
      <c r="Q122" s="683"/>
      <c r="R122" s="683"/>
      <c r="S122" s="683"/>
      <c r="T122" s="683"/>
      <c r="U122" s="683"/>
      <c r="V122" s="683"/>
      <c r="W122" s="508"/>
      <c r="X122" s="441"/>
    </row>
    <row r="123" spans="1:24" ht="14.45" customHeight="1" x14ac:dyDescent="0.2">
      <c r="A123" s="441"/>
      <c r="B123" s="491"/>
      <c r="C123" s="489"/>
      <c r="D123" s="449"/>
      <c r="E123" s="449"/>
      <c r="F123" s="449"/>
      <c r="G123" s="449"/>
      <c r="H123" s="449"/>
      <c r="I123" s="449"/>
      <c r="J123" s="449"/>
      <c r="K123" s="449"/>
      <c r="L123" s="449"/>
      <c r="M123" s="449"/>
      <c r="N123" s="449"/>
      <c r="O123" s="449"/>
      <c r="P123" s="449"/>
      <c r="Q123" s="449"/>
      <c r="R123" s="449"/>
      <c r="S123" s="449"/>
      <c r="T123" s="449"/>
      <c r="U123" s="449"/>
      <c r="V123" s="449"/>
      <c r="W123" s="450"/>
      <c r="X123" s="441"/>
    </row>
    <row r="124" spans="1:24" ht="14.45" customHeight="1" x14ac:dyDescent="0.2">
      <c r="A124" s="441"/>
      <c r="B124" s="491"/>
      <c r="C124" s="708" t="s">
        <v>210</v>
      </c>
      <c r="D124" s="689"/>
      <c r="E124" s="684"/>
      <c r="F124" s="685"/>
      <c r="G124" s="685"/>
      <c r="H124" s="685"/>
      <c r="I124" s="685"/>
      <c r="J124" s="685"/>
      <c r="K124" s="449"/>
      <c r="L124" s="383" t="s">
        <v>210</v>
      </c>
      <c r="M124" s="477"/>
      <c r="N124" s="477"/>
      <c r="O124" s="477"/>
      <c r="P124" s="684" t="str">
        <f>'CONTACT INFO'!$C$5</f>
        <v>CONTACT NAME</v>
      </c>
      <c r="Q124" s="695"/>
      <c r="R124" s="695"/>
      <c r="S124" s="695"/>
      <c r="T124" s="695"/>
      <c r="U124" s="695"/>
      <c r="V124" s="695"/>
      <c r="W124" s="483"/>
      <c r="X124" s="441"/>
    </row>
    <row r="125" spans="1:24" ht="14.45" customHeight="1" x14ac:dyDescent="0.2">
      <c r="A125" s="441"/>
      <c r="B125" s="491"/>
      <c r="C125" s="490"/>
      <c r="D125" s="349"/>
      <c r="E125" s="349"/>
      <c r="F125" s="349"/>
      <c r="G125" s="349"/>
      <c r="H125" s="349"/>
      <c r="I125" s="349"/>
      <c r="J125" s="349"/>
      <c r="K125" s="349"/>
      <c r="L125" s="349"/>
      <c r="M125" s="349"/>
      <c r="N125" s="349"/>
      <c r="O125" s="349"/>
      <c r="P125" s="349"/>
      <c r="Q125" s="349"/>
      <c r="R125" s="349"/>
      <c r="S125" s="349"/>
      <c r="T125" s="349"/>
      <c r="U125" s="349"/>
      <c r="V125" s="349"/>
      <c r="W125" s="476"/>
      <c r="X125" s="441"/>
    </row>
    <row r="126" spans="1:24" ht="14.45" customHeight="1" x14ac:dyDescent="0.2">
      <c r="A126" s="441"/>
      <c r="B126" s="491"/>
      <c r="C126" s="490" t="s">
        <v>208</v>
      </c>
      <c r="D126" s="684"/>
      <c r="E126" s="684"/>
      <c r="F126" s="684"/>
      <c r="G126" s="685"/>
      <c r="H126" s="685"/>
      <c r="I126" s="685"/>
      <c r="J126" s="685"/>
      <c r="K126" s="449"/>
      <c r="L126" s="383" t="s">
        <v>208</v>
      </c>
      <c r="M126" s="349"/>
      <c r="N126" s="684" t="str">
        <f>'CONTACT INFO'!$C$6</f>
        <v>TITLE</v>
      </c>
      <c r="O126" s="684"/>
      <c r="P126" s="685"/>
      <c r="Q126" s="685"/>
      <c r="R126" s="685"/>
      <c r="S126" s="685"/>
      <c r="T126" s="685"/>
      <c r="U126" s="685"/>
      <c r="V126" s="685"/>
      <c r="W126" s="509"/>
      <c r="X126" s="441"/>
    </row>
    <row r="127" spans="1:24" ht="14.45" customHeight="1" x14ac:dyDescent="0.2">
      <c r="A127" s="441"/>
      <c r="B127" s="491"/>
      <c r="C127" s="490"/>
      <c r="D127" s="349"/>
      <c r="E127" s="349"/>
      <c r="F127" s="349"/>
      <c r="G127" s="349"/>
      <c r="H127" s="349"/>
      <c r="I127" s="349"/>
      <c r="J127" s="349"/>
      <c r="K127" s="349"/>
      <c r="L127" s="349"/>
      <c r="M127" s="349"/>
      <c r="N127" s="349"/>
      <c r="O127" s="349"/>
      <c r="P127" s="349"/>
      <c r="Q127" s="349"/>
      <c r="R127" s="349"/>
      <c r="S127" s="349"/>
      <c r="T127" s="349"/>
      <c r="U127" s="349"/>
      <c r="V127" s="349"/>
      <c r="W127" s="476"/>
      <c r="X127" s="441"/>
    </row>
    <row r="128" spans="1:24" ht="14.45" customHeight="1" x14ac:dyDescent="0.2">
      <c r="A128" s="441"/>
      <c r="B128" s="491"/>
      <c r="C128" s="490" t="s">
        <v>212</v>
      </c>
      <c r="D128" s="684" t="s">
        <v>201</v>
      </c>
      <c r="E128" s="684"/>
      <c r="F128" s="684"/>
      <c r="G128" s="685"/>
      <c r="H128" s="685"/>
      <c r="I128" s="685"/>
      <c r="J128" s="685"/>
      <c r="K128" s="449"/>
      <c r="L128" s="383" t="s">
        <v>212</v>
      </c>
      <c r="M128" s="349"/>
      <c r="N128" s="349"/>
      <c r="O128" s="349"/>
      <c r="P128" s="684" t="str">
        <f>'CONTACT INFO'!$C$7</f>
        <v>COMPANY NAME</v>
      </c>
      <c r="Q128" s="695"/>
      <c r="R128" s="695"/>
      <c r="S128" s="695"/>
      <c r="T128" s="695"/>
      <c r="U128" s="695"/>
      <c r="V128" s="695"/>
      <c r="W128" s="483"/>
      <c r="X128" s="441"/>
    </row>
    <row r="129" spans="1:24" ht="14.45" customHeight="1" x14ac:dyDescent="0.2">
      <c r="A129" s="441"/>
      <c r="B129" s="491"/>
      <c r="C129" s="490"/>
      <c r="D129" s="349"/>
      <c r="E129" s="349"/>
      <c r="F129" s="349"/>
      <c r="G129" s="349"/>
      <c r="H129" s="349"/>
      <c r="I129" s="349"/>
      <c r="J129" s="349"/>
      <c r="K129" s="349"/>
      <c r="L129" s="349"/>
      <c r="M129" s="349"/>
      <c r="N129" s="349"/>
      <c r="O129" s="349"/>
      <c r="P129" s="349"/>
      <c r="Q129" s="349"/>
      <c r="R129" s="349"/>
      <c r="S129" s="349"/>
      <c r="T129" s="349"/>
      <c r="U129" s="349"/>
      <c r="V129" s="349"/>
      <c r="W129" s="476"/>
      <c r="X129" s="441"/>
    </row>
    <row r="130" spans="1:24" ht="14.45" customHeight="1" x14ac:dyDescent="0.2">
      <c r="A130" s="441"/>
      <c r="B130" s="491"/>
      <c r="C130" s="490" t="s">
        <v>213</v>
      </c>
      <c r="D130" s="684"/>
      <c r="E130" s="684"/>
      <c r="F130" s="684"/>
      <c r="G130" s="685"/>
      <c r="H130" s="685"/>
      <c r="I130" s="685"/>
      <c r="J130" s="685"/>
      <c r="K130" s="449"/>
      <c r="L130" s="383" t="s">
        <v>213</v>
      </c>
      <c r="M130" s="349"/>
      <c r="N130" s="684" t="str">
        <f>'CONTACT INFO'!$C$8</f>
        <v>ADDRESS</v>
      </c>
      <c r="O130" s="684"/>
      <c r="P130" s="685"/>
      <c r="Q130" s="685"/>
      <c r="R130" s="685"/>
      <c r="S130" s="685"/>
      <c r="T130" s="685"/>
      <c r="U130" s="685"/>
      <c r="V130" s="685"/>
      <c r="W130" s="509"/>
      <c r="X130" s="441"/>
    </row>
    <row r="131" spans="1:24" ht="14.45" customHeight="1" x14ac:dyDescent="0.2">
      <c r="A131" s="441"/>
      <c r="B131" s="491"/>
      <c r="C131" s="490"/>
      <c r="D131" s="349"/>
      <c r="E131" s="349"/>
      <c r="F131" s="349"/>
      <c r="G131" s="349"/>
      <c r="H131" s="349"/>
      <c r="I131" s="349"/>
      <c r="J131" s="349"/>
      <c r="K131" s="349"/>
      <c r="L131" s="349"/>
      <c r="M131" s="349"/>
      <c r="N131" s="349"/>
      <c r="O131" s="349"/>
      <c r="P131" s="349"/>
      <c r="Q131" s="349"/>
      <c r="R131" s="349"/>
      <c r="S131" s="349"/>
      <c r="T131" s="349"/>
      <c r="U131" s="349"/>
      <c r="V131" s="349"/>
      <c r="W131" s="476"/>
      <c r="X131" s="441"/>
    </row>
    <row r="132" spans="1:24" ht="14.45" customHeight="1" x14ac:dyDescent="0.2">
      <c r="A132" s="441"/>
      <c r="B132" s="491"/>
      <c r="C132" s="490" t="s">
        <v>214</v>
      </c>
      <c r="D132" s="349"/>
      <c r="E132" s="684"/>
      <c r="F132" s="685"/>
      <c r="G132" s="685"/>
      <c r="H132" s="685"/>
      <c r="I132" s="685"/>
      <c r="J132" s="685"/>
      <c r="K132" s="449"/>
      <c r="L132" s="383" t="s">
        <v>214</v>
      </c>
      <c r="M132" s="477"/>
      <c r="N132" s="477"/>
      <c r="O132" s="477"/>
      <c r="P132" s="684" t="str">
        <f>'CONTACT INFO'!$C$9</f>
        <v>CITY, STATE, ZIP</v>
      </c>
      <c r="Q132" s="695"/>
      <c r="R132" s="695"/>
      <c r="S132" s="695"/>
      <c r="T132" s="695"/>
      <c r="U132" s="695"/>
      <c r="V132" s="695"/>
      <c r="W132" s="483"/>
      <c r="X132" s="441"/>
    </row>
    <row r="133" spans="1:24" ht="14.45" customHeight="1" x14ac:dyDescent="0.2">
      <c r="A133" s="441"/>
      <c r="B133" s="491"/>
      <c r="C133" s="490"/>
      <c r="D133" s="349"/>
      <c r="E133" s="349"/>
      <c r="F133" s="349"/>
      <c r="G133" s="349"/>
      <c r="H133" s="349"/>
      <c r="I133" s="349"/>
      <c r="J133" s="349"/>
      <c r="K133" s="349"/>
      <c r="L133" s="349"/>
      <c r="M133" s="349"/>
      <c r="N133" s="349"/>
      <c r="O133" s="349"/>
      <c r="P133" s="449"/>
      <c r="Q133" s="449"/>
      <c r="R133" s="449"/>
      <c r="S133" s="449"/>
      <c r="T133" s="449"/>
      <c r="U133" s="449"/>
      <c r="V133" s="449"/>
      <c r="W133" s="450"/>
      <c r="X133" s="441"/>
    </row>
    <row r="134" spans="1:24" ht="14.45" customHeight="1" x14ac:dyDescent="0.2">
      <c r="A134" s="441"/>
      <c r="B134" s="491"/>
      <c r="C134" s="490" t="s">
        <v>211</v>
      </c>
      <c r="D134" s="684"/>
      <c r="E134" s="684"/>
      <c r="F134" s="684"/>
      <c r="G134" s="685"/>
      <c r="H134" s="685"/>
      <c r="I134" s="685"/>
      <c r="J134" s="685"/>
      <c r="K134" s="449"/>
      <c r="L134" s="383" t="s">
        <v>211</v>
      </c>
      <c r="M134" s="477"/>
      <c r="N134" s="696">
        <f>'CONTACT INFO'!$C$10</f>
        <v>1111111111</v>
      </c>
      <c r="O134" s="696"/>
      <c r="P134" s="697"/>
      <c r="Q134" s="697"/>
      <c r="R134" s="697"/>
      <c r="S134" s="697"/>
      <c r="T134" s="697"/>
      <c r="U134" s="697"/>
      <c r="V134" s="697"/>
      <c r="W134" s="510"/>
      <c r="X134" s="441"/>
    </row>
    <row r="135" spans="1:24" ht="14.45" customHeight="1" x14ac:dyDescent="0.2">
      <c r="A135" s="441"/>
      <c r="B135" s="491"/>
      <c r="C135" s="490"/>
      <c r="D135" s="349"/>
      <c r="E135" s="349"/>
      <c r="F135" s="349"/>
      <c r="G135" s="349"/>
      <c r="H135" s="349"/>
      <c r="I135" s="349"/>
      <c r="J135" s="349"/>
      <c r="K135" s="349"/>
      <c r="L135" s="349"/>
      <c r="M135" s="349"/>
      <c r="N135" s="349"/>
      <c r="O135" s="349"/>
      <c r="P135" s="349"/>
      <c r="Q135" s="349"/>
      <c r="R135" s="349"/>
      <c r="S135" s="349"/>
      <c r="T135" s="349"/>
      <c r="U135" s="349"/>
      <c r="V135" s="349"/>
      <c r="W135" s="476"/>
      <c r="X135" s="441"/>
    </row>
    <row r="136" spans="1:24" ht="14.45" customHeight="1" x14ac:dyDescent="0.2">
      <c r="A136" s="441"/>
      <c r="B136" s="491"/>
      <c r="C136" s="490" t="s">
        <v>321</v>
      </c>
      <c r="D136" s="349"/>
      <c r="E136" s="684"/>
      <c r="F136" s="685"/>
      <c r="G136" s="685"/>
      <c r="H136" s="685"/>
      <c r="I136" s="685"/>
      <c r="J136" s="685"/>
      <c r="K136" s="449"/>
      <c r="L136" s="698" t="s">
        <v>321</v>
      </c>
      <c r="M136" s="699"/>
      <c r="N136" s="699"/>
      <c r="O136" s="477"/>
      <c r="P136" s="684" t="str">
        <f>'CONTACT INFO'!$C$9</f>
        <v>CITY, STATE, ZIP</v>
      </c>
      <c r="Q136" s="695"/>
      <c r="R136" s="695"/>
      <c r="S136" s="695"/>
      <c r="T136" s="695"/>
      <c r="U136" s="695"/>
      <c r="V136" s="695"/>
      <c r="W136" s="483"/>
      <c r="X136" s="441"/>
    </row>
    <row r="137" spans="1:24" ht="14.45" customHeight="1" x14ac:dyDescent="0.2">
      <c r="A137" s="441"/>
      <c r="B137" s="491"/>
      <c r="C137" s="490"/>
      <c r="D137" s="490"/>
      <c r="E137" s="490"/>
      <c r="F137" s="490"/>
      <c r="G137" s="490"/>
      <c r="H137" s="490"/>
      <c r="I137" s="490"/>
      <c r="J137" s="490"/>
      <c r="K137" s="490"/>
      <c r="L137" s="490"/>
      <c r="M137" s="490"/>
      <c r="N137" s="490"/>
      <c r="O137" s="490"/>
      <c r="P137" s="449"/>
      <c r="Q137" s="449"/>
      <c r="R137" s="449"/>
      <c r="S137" s="449"/>
      <c r="T137" s="449"/>
      <c r="U137" s="449"/>
      <c r="V137" s="449"/>
      <c r="W137" s="450"/>
      <c r="X137" s="441"/>
    </row>
    <row r="138" spans="1:24" ht="14.45" customHeight="1" x14ac:dyDescent="0.2">
      <c r="A138" s="441"/>
      <c r="B138" s="491"/>
      <c r="C138" s="700" t="s">
        <v>322</v>
      </c>
      <c r="D138" s="701"/>
      <c r="E138" s="701"/>
      <c r="F138" s="701"/>
      <c r="G138" s="701"/>
      <c r="H138" s="701"/>
      <c r="I138" s="701"/>
      <c r="J138" s="701"/>
      <c r="K138" s="701"/>
      <c r="L138" s="701"/>
      <c r="M138" s="701"/>
      <c r="N138" s="701"/>
      <c r="O138" s="701"/>
      <c r="P138" s="701"/>
      <c r="Q138" s="478"/>
      <c r="R138" s="479" t="s">
        <v>215</v>
      </c>
      <c r="S138" s="702"/>
      <c r="T138" s="702"/>
      <c r="U138" s="702"/>
      <c r="V138" s="702"/>
      <c r="W138" s="511"/>
      <c r="X138" s="441"/>
    </row>
    <row r="139" spans="1:24" ht="14.45" customHeight="1" x14ac:dyDescent="0.2">
      <c r="A139" s="441"/>
      <c r="B139" s="491"/>
      <c r="C139" s="701"/>
      <c r="D139" s="701"/>
      <c r="E139" s="701"/>
      <c r="F139" s="701"/>
      <c r="G139" s="701"/>
      <c r="H139" s="701"/>
      <c r="I139" s="701"/>
      <c r="J139" s="701"/>
      <c r="K139" s="701"/>
      <c r="L139" s="701"/>
      <c r="M139" s="701"/>
      <c r="N139" s="701"/>
      <c r="O139" s="701"/>
      <c r="P139" s="701"/>
      <c r="Q139" s="480"/>
      <c r="R139" s="481" t="s">
        <v>216</v>
      </c>
      <c r="S139" s="758"/>
      <c r="T139" s="758"/>
      <c r="U139" s="758"/>
      <c r="V139" s="758"/>
      <c r="W139" s="483"/>
      <c r="X139" s="441"/>
    </row>
    <row r="140" spans="1:24" ht="14.45" customHeight="1" x14ac:dyDescent="0.2">
      <c r="A140" s="441"/>
      <c r="B140" s="491"/>
      <c r="C140" s="482"/>
      <c r="D140" s="482"/>
      <c r="E140" s="482"/>
      <c r="F140" s="482"/>
      <c r="G140" s="482"/>
      <c r="H140" s="482"/>
      <c r="I140" s="482"/>
      <c r="J140" s="482"/>
      <c r="K140" s="482"/>
      <c r="L140" s="482"/>
      <c r="M140" s="482"/>
      <c r="N140" s="482"/>
      <c r="O140" s="482"/>
      <c r="P140" s="482"/>
      <c r="Q140" s="480"/>
      <c r="R140" s="481"/>
      <c r="S140" s="466"/>
      <c r="T140" s="466"/>
      <c r="U140" s="466"/>
      <c r="V140" s="466"/>
      <c r="W140" s="483"/>
      <c r="X140" s="441"/>
    </row>
    <row r="141" spans="1:24" ht="14.45" customHeight="1" x14ac:dyDescent="0.2">
      <c r="A141" s="441"/>
      <c r="B141" s="491"/>
      <c r="C141" s="482"/>
      <c r="D141" s="482"/>
      <c r="E141" s="482"/>
      <c r="F141" s="482"/>
      <c r="G141" s="482"/>
      <c r="H141" s="482"/>
      <c r="I141" s="482"/>
      <c r="J141" s="482"/>
      <c r="K141" s="482"/>
      <c r="L141" s="482"/>
      <c r="M141" s="482"/>
      <c r="N141" s="482"/>
      <c r="O141" s="482"/>
      <c r="P141" s="482"/>
      <c r="Q141" s="480"/>
      <c r="R141" s="481"/>
      <c r="S141" s="466"/>
      <c r="T141" s="466"/>
      <c r="U141" s="466"/>
      <c r="V141" s="466"/>
      <c r="W141" s="483"/>
      <c r="X141" s="441"/>
    </row>
    <row r="142" spans="1:24" ht="14.45" customHeight="1" x14ac:dyDescent="0.2">
      <c r="A142" s="441"/>
      <c r="B142" s="491"/>
      <c r="C142" s="527"/>
      <c r="D142" s="527"/>
      <c r="E142" s="527"/>
      <c r="F142" s="527"/>
      <c r="G142" s="527"/>
      <c r="H142" s="527"/>
      <c r="I142" s="527"/>
      <c r="J142" s="527"/>
      <c r="K142" s="527"/>
      <c r="L142" s="527"/>
      <c r="M142" s="527"/>
      <c r="N142" s="527"/>
      <c r="O142" s="527"/>
      <c r="P142" s="527"/>
      <c r="Q142" s="528"/>
      <c r="R142" s="529"/>
      <c r="S142" s="530"/>
      <c r="T142" s="530"/>
      <c r="U142" s="530"/>
      <c r="V142" s="530"/>
      <c r="W142" s="531"/>
      <c r="X142" s="441"/>
    </row>
    <row r="143" spans="1:24" ht="12.95" customHeight="1" x14ac:dyDescent="0.2">
      <c r="A143" s="441"/>
      <c r="B143" s="491"/>
      <c r="C143" s="532"/>
      <c r="D143" s="532"/>
      <c r="E143" s="532"/>
      <c r="F143" s="532"/>
      <c r="G143" s="532"/>
      <c r="H143" s="532"/>
      <c r="I143" s="532"/>
      <c r="J143" s="532"/>
      <c r="K143" s="532"/>
      <c r="L143" s="532"/>
      <c r="M143" s="532"/>
      <c r="N143" s="532"/>
      <c r="O143" s="532"/>
      <c r="P143" s="532"/>
      <c r="Q143" s="532"/>
      <c r="R143" s="532"/>
      <c r="S143" s="532"/>
      <c r="T143" s="532"/>
      <c r="U143" s="532"/>
      <c r="V143" s="532"/>
      <c r="W143" s="533"/>
      <c r="X143" s="441"/>
    </row>
    <row r="144" spans="1:24" ht="16.149999999999999" customHeight="1" x14ac:dyDescent="0.2">
      <c r="A144" s="441"/>
      <c r="B144" s="494">
        <v>3</v>
      </c>
      <c r="C144" s="449"/>
      <c r="D144" s="449"/>
      <c r="E144" s="449"/>
      <c r="F144" s="449"/>
      <c r="G144" s="449"/>
      <c r="H144" s="449"/>
      <c r="I144" s="449"/>
      <c r="J144" s="449"/>
      <c r="K144" s="449"/>
      <c r="L144" s="449"/>
      <c r="M144" s="449"/>
      <c r="N144" s="449"/>
      <c r="O144" s="449"/>
      <c r="P144" s="449"/>
      <c r="Q144" s="449"/>
      <c r="R144" s="449"/>
      <c r="S144" s="449"/>
      <c r="T144" s="449"/>
      <c r="U144" s="449"/>
      <c r="V144" s="449"/>
      <c r="W144" s="450"/>
      <c r="X144" s="441"/>
    </row>
    <row r="145" spans="1:24" ht="30" customHeight="1" x14ac:dyDescent="0.2">
      <c r="A145" s="441"/>
      <c r="B145" s="491"/>
      <c r="C145" s="449"/>
      <c r="D145" s="449"/>
      <c r="E145" s="449"/>
      <c r="F145" s="449"/>
      <c r="G145" s="449"/>
      <c r="H145" s="449"/>
      <c r="I145" s="449"/>
      <c r="J145" s="449"/>
      <c r="K145" s="449"/>
      <c r="L145" s="449"/>
      <c r="M145" s="449"/>
      <c r="N145" s="449"/>
      <c r="O145" s="449"/>
      <c r="P145" s="449"/>
      <c r="Q145" s="449"/>
      <c r="R145" s="449"/>
      <c r="S145" s="449"/>
      <c r="T145" s="449"/>
      <c r="U145" s="449"/>
      <c r="V145" s="449"/>
      <c r="W145" s="450"/>
      <c r="X145" s="441"/>
    </row>
    <row r="146" spans="1:24" ht="14.45" customHeight="1" x14ac:dyDescent="0.2">
      <c r="A146" s="441"/>
      <c r="B146" s="491"/>
      <c r="C146" s="449"/>
      <c r="D146" s="449"/>
      <c r="E146" s="449"/>
      <c r="F146" s="449"/>
      <c r="G146" s="449"/>
      <c r="H146" s="449"/>
      <c r="I146" s="449"/>
      <c r="J146" s="449"/>
      <c r="K146" s="449"/>
      <c r="L146" s="449"/>
      <c r="M146" s="449"/>
      <c r="N146" s="449"/>
      <c r="O146" s="449"/>
      <c r="P146" s="449"/>
      <c r="Q146" s="449"/>
      <c r="R146" s="449"/>
      <c r="S146" s="449"/>
      <c r="T146" s="449"/>
      <c r="U146" s="449"/>
      <c r="V146" s="449"/>
      <c r="W146" s="450"/>
      <c r="X146" s="441"/>
    </row>
    <row r="147" spans="1:24" ht="14.45" customHeight="1" x14ac:dyDescent="0.2">
      <c r="A147" s="441"/>
      <c r="B147" s="491"/>
      <c r="C147" s="714"/>
      <c r="D147" s="714"/>
      <c r="E147" s="449"/>
      <c r="F147" s="458"/>
      <c r="G147" s="458"/>
      <c r="H147" s="458"/>
      <c r="I147" s="458"/>
      <c r="J147" s="458"/>
      <c r="K147" s="458"/>
      <c r="L147" s="458"/>
      <c r="M147" s="458"/>
      <c r="N147" s="458"/>
      <c r="O147" s="458"/>
      <c r="P147" s="458"/>
      <c r="Q147" s="736" t="s">
        <v>311</v>
      </c>
      <c r="R147" s="737"/>
      <c r="S147" s="737"/>
      <c r="T147" s="737"/>
      <c r="U147" s="737"/>
      <c r="V147" s="737"/>
      <c r="W147" s="496"/>
      <c r="X147" s="441"/>
    </row>
    <row r="148" spans="1:24" ht="14.45" customHeight="1" x14ac:dyDescent="0.2">
      <c r="A148" s="441"/>
      <c r="B148" s="491"/>
      <c r="C148" s="457"/>
      <c r="D148" s="457"/>
      <c r="E148" s="458"/>
      <c r="F148" s="458"/>
      <c r="G148" s="458"/>
      <c r="H148" s="458"/>
      <c r="I148" s="458"/>
      <c r="J148" s="458"/>
      <c r="K148" s="458"/>
      <c r="L148" s="458"/>
      <c r="M148" s="458"/>
      <c r="N148" s="458"/>
      <c r="O148" s="458"/>
      <c r="P148" s="458"/>
      <c r="Q148" s="458"/>
      <c r="R148" s="458"/>
      <c r="S148" s="458"/>
      <c r="T148" s="458"/>
      <c r="U148" s="458"/>
      <c r="V148" s="458"/>
      <c r="W148" s="460"/>
      <c r="X148" s="441"/>
    </row>
    <row r="149" spans="1:24" ht="14.45" customHeight="1" x14ac:dyDescent="0.2">
      <c r="A149" s="441"/>
      <c r="B149" s="491"/>
      <c r="C149" s="709" t="s">
        <v>200</v>
      </c>
      <c r="D149" s="710"/>
      <c r="E149" s="710"/>
      <c r="F149" s="710"/>
      <c r="G149" s="710"/>
      <c r="H149" s="711" t="str">
        <f>'CONTACT INFO'!C13</f>
        <v>SRN</v>
      </c>
      <c r="I149" s="712"/>
      <c r="J149" s="712"/>
      <c r="K149" s="712"/>
      <c r="L149" s="712"/>
      <c r="M149" s="695"/>
      <c r="N149" s="449"/>
      <c r="O149" s="449"/>
      <c r="P149" s="449"/>
      <c r="Q149" s="738" t="s">
        <v>202</v>
      </c>
      <c r="R149" s="739"/>
      <c r="S149" s="380"/>
      <c r="T149" s="740" t="str">
        <f>'CONTACT INFO'!C16</f>
        <v>LETTING DATE</v>
      </c>
      <c r="U149" s="695"/>
      <c r="V149" s="695"/>
      <c r="W149" s="483"/>
      <c r="X149" s="441"/>
    </row>
    <row r="150" spans="1:24" ht="14.45" customHeight="1" x14ac:dyDescent="0.2">
      <c r="A150" s="441"/>
      <c r="B150" s="491"/>
      <c r="C150" s="457"/>
      <c r="D150" s="457"/>
      <c r="E150" s="457"/>
      <c r="F150" s="457"/>
      <c r="G150" s="457"/>
      <c r="H150" s="457"/>
      <c r="I150" s="457"/>
      <c r="J150" s="457"/>
      <c r="K150" s="457"/>
      <c r="L150" s="457"/>
      <c r="M150" s="457"/>
      <c r="N150" s="457"/>
      <c r="O150" s="457"/>
      <c r="P150" s="457"/>
      <c r="Q150" s="457"/>
      <c r="R150" s="457"/>
      <c r="S150" s="457"/>
      <c r="T150" s="461"/>
      <c r="U150" s="461"/>
      <c r="V150" s="461"/>
      <c r="W150" s="462"/>
      <c r="X150" s="441"/>
    </row>
    <row r="151" spans="1:24" ht="14.45" customHeight="1" x14ac:dyDescent="0.2">
      <c r="A151" s="441"/>
      <c r="B151" s="491"/>
      <c r="C151" s="487" t="s">
        <v>203</v>
      </c>
      <c r="D151" s="463"/>
      <c r="E151" s="463"/>
      <c r="F151" s="463"/>
      <c r="G151" s="463"/>
      <c r="H151" s="463"/>
      <c r="I151" s="463"/>
      <c r="J151" s="463"/>
      <c r="K151" s="463"/>
      <c r="L151" s="463"/>
      <c r="M151" s="449"/>
      <c r="N151" s="449"/>
      <c r="O151" s="449"/>
      <c r="P151" s="449"/>
      <c r="Q151" s="738" t="s">
        <v>204</v>
      </c>
      <c r="R151" s="741"/>
      <c r="S151" s="380"/>
      <c r="T151" s="742" t="str">
        <f>'CONTACT INFO'!C17</f>
        <v>ITEM NUMBER</v>
      </c>
      <c r="U151" s="695"/>
      <c r="V151" s="695"/>
      <c r="W151" s="483"/>
      <c r="X151" s="441"/>
    </row>
    <row r="152" spans="1:24" ht="14.45" customHeight="1" x14ac:dyDescent="0.2">
      <c r="A152" s="441"/>
      <c r="B152" s="491"/>
      <c r="C152" s="457"/>
      <c r="D152" s="457"/>
      <c r="E152" s="457"/>
      <c r="F152" s="457"/>
      <c r="G152" s="457"/>
      <c r="H152" s="457"/>
      <c r="I152" s="457"/>
      <c r="J152" s="457"/>
      <c r="K152" s="457"/>
      <c r="L152" s="457"/>
      <c r="M152" s="457"/>
      <c r="N152" s="457"/>
      <c r="O152" s="457"/>
      <c r="P152" s="457"/>
      <c r="Q152" s="457"/>
      <c r="R152" s="457"/>
      <c r="S152" s="457"/>
      <c r="T152" s="461"/>
      <c r="U152" s="461"/>
      <c r="V152" s="461"/>
      <c r="W152" s="462"/>
      <c r="X152" s="441"/>
    </row>
    <row r="153" spans="1:24" ht="14.45" customHeight="1" x14ac:dyDescent="0.2">
      <c r="A153" s="441"/>
      <c r="B153" s="491"/>
      <c r="C153" s="714" t="s">
        <v>205</v>
      </c>
      <c r="D153" s="737"/>
      <c r="E153" s="737"/>
      <c r="F153" s="457"/>
      <c r="G153" s="457"/>
      <c r="H153" s="457"/>
      <c r="I153" s="457"/>
      <c r="J153" s="457"/>
      <c r="K153" s="457"/>
      <c r="L153" s="457"/>
      <c r="M153" s="449"/>
      <c r="N153" s="449"/>
      <c r="O153" s="449"/>
      <c r="P153" s="449"/>
      <c r="Q153" s="738" t="s">
        <v>312</v>
      </c>
      <c r="R153" s="741"/>
      <c r="S153" s="380"/>
      <c r="T153" s="743" t="str">
        <f>'CONTACT INFO'!C19</f>
        <v>CONTRACT NUMBER</v>
      </c>
      <c r="U153" s="744"/>
      <c r="V153" s="744"/>
      <c r="W153" s="497"/>
      <c r="X153" s="441"/>
    </row>
    <row r="154" spans="1:24" ht="14.45" customHeight="1" x14ac:dyDescent="0.2">
      <c r="A154" s="441"/>
      <c r="B154" s="491"/>
      <c r="C154" s="714"/>
      <c r="D154" s="714"/>
      <c r="E154" s="714"/>
      <c r="F154" s="714"/>
      <c r="G154" s="714"/>
      <c r="H154" s="714"/>
      <c r="I154" s="714"/>
      <c r="J154" s="714"/>
      <c r="K154" s="714"/>
      <c r="L154" s="714"/>
      <c r="M154" s="714"/>
      <c r="N154" s="714"/>
      <c r="O154" s="714"/>
      <c r="P154" s="714"/>
      <c r="Q154" s="714"/>
      <c r="R154" s="714"/>
      <c r="S154" s="714"/>
      <c r="T154" s="714"/>
      <c r="U154" s="714"/>
      <c r="V154" s="714"/>
      <c r="W154" s="498"/>
      <c r="X154" s="441"/>
    </row>
    <row r="155" spans="1:24" ht="54.6" customHeight="1" x14ac:dyDescent="0.2">
      <c r="A155" s="441"/>
      <c r="B155" s="492"/>
      <c r="C155" s="745" t="s">
        <v>309</v>
      </c>
      <c r="D155" s="745"/>
      <c r="E155" s="745"/>
      <c r="F155" s="745"/>
      <c r="G155" s="745"/>
      <c r="H155" s="745"/>
      <c r="I155" s="745"/>
      <c r="J155" s="745"/>
      <c r="K155" s="745"/>
      <c r="L155" s="745"/>
      <c r="M155" s="745"/>
      <c r="N155" s="745"/>
      <c r="O155" s="745"/>
      <c r="P155" s="745"/>
      <c r="Q155" s="745"/>
      <c r="R155" s="745"/>
      <c r="S155" s="745"/>
      <c r="T155" s="745"/>
      <c r="U155" s="745"/>
      <c r="V155" s="745"/>
      <c r="W155" s="499"/>
      <c r="X155" s="441"/>
    </row>
    <row r="156" spans="1:24" ht="14.45" customHeight="1" x14ac:dyDescent="0.2">
      <c r="A156" s="441"/>
      <c r="B156" s="491"/>
      <c r="C156" s="464"/>
      <c r="D156" s="464"/>
      <c r="E156" s="464"/>
      <c r="F156" s="464"/>
      <c r="G156" s="464"/>
      <c r="H156" s="464"/>
      <c r="I156" s="464"/>
      <c r="J156" s="464"/>
      <c r="K156" s="464"/>
      <c r="L156" s="464"/>
      <c r="M156" s="464"/>
      <c r="N156" s="464"/>
      <c r="O156" s="464"/>
      <c r="P156" s="464"/>
      <c r="Q156" s="464"/>
      <c r="R156" s="464"/>
      <c r="S156" s="464"/>
      <c r="T156" s="464"/>
      <c r="U156" s="464"/>
      <c r="V156" s="464"/>
      <c r="W156" s="465"/>
      <c r="X156" s="441"/>
    </row>
    <row r="157" spans="1:24" ht="20.45" customHeight="1" x14ac:dyDescent="0.2">
      <c r="A157" s="441"/>
      <c r="B157" s="491"/>
      <c r="C157" s="713" t="s">
        <v>206</v>
      </c>
      <c r="D157" s="713"/>
      <c r="E157" s="714"/>
      <c r="F157" s="714"/>
      <c r="G157" s="714"/>
      <c r="H157" s="714"/>
      <c r="I157" s="714"/>
      <c r="J157" s="714"/>
      <c r="K157" s="714"/>
      <c r="L157" s="714"/>
      <c r="M157" s="714"/>
      <c r="N157" s="457"/>
      <c r="O157" s="457"/>
      <c r="P157" s="449"/>
      <c r="Q157" s="449"/>
      <c r="R157" s="449"/>
      <c r="S157" s="449"/>
      <c r="T157" s="449"/>
      <c r="U157" s="449"/>
      <c r="V157" s="449"/>
      <c r="W157" s="450"/>
      <c r="X157" s="441"/>
    </row>
    <row r="158" spans="1:24" ht="14.45" customHeight="1" x14ac:dyDescent="0.25">
      <c r="A158" s="441"/>
      <c r="B158" s="493"/>
      <c r="C158" s="686" t="s">
        <v>313</v>
      </c>
      <c r="D158" s="687"/>
      <c r="E158" s="467" t="s">
        <v>314</v>
      </c>
      <c r="F158" s="375" t="str">
        <f>'CONTACT INFO'!F5</f>
        <v>NO</v>
      </c>
      <c r="G158" s="351"/>
      <c r="H158" s="688" t="s">
        <v>315</v>
      </c>
      <c r="I158" s="689"/>
      <c r="J158" s="375" t="str">
        <f>'CONTACT INFO'!F6</f>
        <v>NO</v>
      </c>
      <c r="K158" s="690" t="s">
        <v>316</v>
      </c>
      <c r="L158" s="691"/>
      <c r="M158" s="691"/>
      <c r="N158" s="379"/>
      <c r="O158" s="375" t="str">
        <f>'CONTACT INFO'!F7</f>
        <v>NO</v>
      </c>
      <c r="P158" s="734" t="s">
        <v>338</v>
      </c>
      <c r="Q158" s="735"/>
      <c r="R158" s="374" t="str">
        <f>'CONTACT INFO'!F8</f>
        <v>NO</v>
      </c>
      <c r="S158" s="355"/>
      <c r="T158" s="716" t="s">
        <v>317</v>
      </c>
      <c r="U158" s="689"/>
      <c r="V158" s="373" t="str">
        <f>'CONTACT INFO'!F9</f>
        <v>NO</v>
      </c>
      <c r="W158" s="512"/>
      <c r="X158" s="441"/>
    </row>
    <row r="159" spans="1:24" ht="9" customHeight="1" x14ac:dyDescent="0.25">
      <c r="A159" s="441"/>
      <c r="B159" s="493"/>
      <c r="C159" s="352"/>
      <c r="D159" s="382"/>
      <c r="E159" s="353"/>
      <c r="F159" s="380"/>
      <c r="G159" s="380"/>
      <c r="H159" s="380"/>
      <c r="I159" s="380"/>
      <c r="J159" s="380"/>
      <c r="K159" s="380"/>
      <c r="L159" s="380"/>
      <c r="M159" s="380"/>
      <c r="N159" s="380"/>
      <c r="O159" s="380"/>
      <c r="P159" s="380"/>
      <c r="Q159" s="380"/>
      <c r="R159" s="380"/>
      <c r="S159" s="380"/>
      <c r="T159" s="380"/>
      <c r="U159" s="380"/>
      <c r="V159" s="380"/>
      <c r="W159" s="483"/>
      <c r="X159" s="441"/>
    </row>
    <row r="160" spans="1:24" ht="14.45" customHeight="1" x14ac:dyDescent="0.2">
      <c r="A160" s="441"/>
      <c r="B160" s="491"/>
      <c r="C160" s="715" t="s">
        <v>310</v>
      </c>
      <c r="D160" s="717" t="s">
        <v>318</v>
      </c>
      <c r="E160" s="718"/>
      <c r="F160" s="718"/>
      <c r="G160" s="718"/>
      <c r="H160" s="718"/>
      <c r="I160" s="718"/>
      <c r="J160" s="718"/>
      <c r="K160" s="718"/>
      <c r="L160" s="718"/>
      <c r="M160" s="718"/>
      <c r="N160" s="469"/>
      <c r="O160" s="721" t="s">
        <v>90</v>
      </c>
      <c r="P160" s="761"/>
      <c r="Q160" s="721" t="s">
        <v>207</v>
      </c>
      <c r="R160" s="722"/>
      <c r="S160" s="722"/>
      <c r="T160" s="723"/>
      <c r="U160" s="721" t="s">
        <v>11</v>
      </c>
      <c r="V160" s="727"/>
      <c r="W160" s="500"/>
      <c r="X160" s="441"/>
    </row>
    <row r="161" spans="1:24" ht="14.45" customHeight="1" x14ac:dyDescent="0.2">
      <c r="A161" s="441"/>
      <c r="B161" s="491"/>
      <c r="C161" s="715"/>
      <c r="D161" s="719"/>
      <c r="E161" s="720"/>
      <c r="F161" s="720"/>
      <c r="G161" s="720"/>
      <c r="H161" s="720"/>
      <c r="I161" s="720"/>
      <c r="J161" s="720"/>
      <c r="K161" s="720"/>
      <c r="L161" s="720"/>
      <c r="M161" s="720"/>
      <c r="N161" s="381"/>
      <c r="O161" s="762"/>
      <c r="P161" s="763"/>
      <c r="Q161" s="724"/>
      <c r="R161" s="725"/>
      <c r="S161" s="725"/>
      <c r="T161" s="726"/>
      <c r="U161" s="728"/>
      <c r="V161" s="729"/>
      <c r="W161" s="500"/>
      <c r="X161" s="441"/>
    </row>
    <row r="162" spans="1:24" ht="14.45" customHeight="1" x14ac:dyDescent="0.2">
      <c r="A162" s="441"/>
      <c r="B162" s="491"/>
      <c r="C162" s="488" t="str">
        <f>IF('PIN 13'!$G$52&gt;0,+'PIN 13'!$G$5," ")</f>
        <v xml:space="preserve"> </v>
      </c>
      <c r="D162" s="692" t="str">
        <f>IF('PIN 13'!$G$52&gt;0,+'PIN 13'!$G$6," ")</f>
        <v xml:space="preserve"> </v>
      </c>
      <c r="E162" s="693"/>
      <c r="F162" s="693"/>
      <c r="G162" s="693"/>
      <c r="H162" s="693"/>
      <c r="I162" s="693"/>
      <c r="J162" s="693"/>
      <c r="K162" s="693"/>
      <c r="L162" s="693"/>
      <c r="M162" s="693"/>
      <c r="N162" s="694"/>
      <c r="O162" s="766" t="str">
        <f>IF('PIN 13'!$G$52&gt;0,+'PIN 13'!$G$7," ")</f>
        <v xml:space="preserve"> </v>
      </c>
      <c r="P162" s="760"/>
      <c r="Q162" s="730" t="str">
        <f>IF('PIN 13'!$G$52&gt;0,ROUND(+'PIN 13'!$G$56,2),"")</f>
        <v/>
      </c>
      <c r="R162" s="731"/>
      <c r="S162" s="731"/>
      <c r="T162" s="732"/>
      <c r="U162" s="733" t="str">
        <f>IF('PIN 13'!$G$52&gt;0,Q162*O162," ")</f>
        <v xml:space="preserve"> </v>
      </c>
      <c r="V162" s="746"/>
      <c r="W162" s="502"/>
      <c r="X162" s="441"/>
    </row>
    <row r="163" spans="1:24" ht="14.45" customHeight="1" x14ac:dyDescent="0.2">
      <c r="A163" s="441"/>
      <c r="B163" s="491"/>
      <c r="C163" s="488" t="str">
        <f>IF('PIN 14'!$G$52&gt;0,+'PIN 14'!$G$5," ")</f>
        <v xml:space="preserve"> </v>
      </c>
      <c r="D163" s="692" t="str">
        <f>IF('PIN 14'!$G$52&gt;0,+'PIN 14'!$G$6," ")</f>
        <v xml:space="preserve"> </v>
      </c>
      <c r="E163" s="693"/>
      <c r="F163" s="693"/>
      <c r="G163" s="693"/>
      <c r="H163" s="693"/>
      <c r="I163" s="693"/>
      <c r="J163" s="693"/>
      <c r="K163" s="693"/>
      <c r="L163" s="693"/>
      <c r="M163" s="693"/>
      <c r="N163" s="694"/>
      <c r="O163" s="759" t="str">
        <f>IF('PIN 14'!$G$52&gt;0,+'PIN 14'!$G$7," ")</f>
        <v xml:space="preserve"> </v>
      </c>
      <c r="P163" s="760"/>
      <c r="Q163" s="730" t="str">
        <f>IF('PIN 14'!$G$52&gt;0,ROUND(+'PIN 14'!$G$56,2)," ")</f>
        <v xml:space="preserve"> </v>
      </c>
      <c r="R163" s="731"/>
      <c r="S163" s="731"/>
      <c r="T163" s="732"/>
      <c r="U163" s="733" t="str">
        <f>IF('PIN 14'!$G$52&gt;0,Q163*O163," ")</f>
        <v xml:space="preserve"> </v>
      </c>
      <c r="V163" s="731"/>
      <c r="W163" s="501"/>
      <c r="X163" s="441"/>
    </row>
    <row r="164" spans="1:24" ht="14.45" customHeight="1" x14ac:dyDescent="0.2">
      <c r="A164" s="441"/>
      <c r="B164" s="491"/>
      <c r="C164" s="488" t="str">
        <f>IF('PIN 15'!$G$52&gt;0,+'PIN 15'!$G$5," ")</f>
        <v xml:space="preserve"> </v>
      </c>
      <c r="D164" s="692" t="str">
        <f>IF('PIN 15'!$G$52&gt;0,+'PIN 15'!$G$6," ")</f>
        <v xml:space="preserve"> </v>
      </c>
      <c r="E164" s="693"/>
      <c r="F164" s="693"/>
      <c r="G164" s="693"/>
      <c r="H164" s="693"/>
      <c r="I164" s="693"/>
      <c r="J164" s="693"/>
      <c r="K164" s="693"/>
      <c r="L164" s="693"/>
      <c r="M164" s="693"/>
      <c r="N164" s="694"/>
      <c r="O164" s="759" t="str">
        <f>IF('PIN 15'!$G$52&gt;0,+'PIN 15'!$G$7," ")</f>
        <v xml:space="preserve"> </v>
      </c>
      <c r="P164" s="760"/>
      <c r="Q164" s="730" t="str">
        <f>IF('PIN 15'!$G$52&gt;0,ROUND(+'PIN 15'!$G$56,2)," ")</f>
        <v xml:space="preserve"> </v>
      </c>
      <c r="R164" s="731"/>
      <c r="S164" s="731"/>
      <c r="T164" s="732"/>
      <c r="U164" s="733" t="str">
        <f>IF('PIN 15'!$G$52&gt;0,Q164*O164," ")</f>
        <v xml:space="preserve"> </v>
      </c>
      <c r="V164" s="731"/>
      <c r="W164" s="501"/>
      <c r="X164" s="441"/>
    </row>
    <row r="165" spans="1:24" ht="14.45" customHeight="1" x14ac:dyDescent="0.2">
      <c r="A165" s="441"/>
      <c r="B165" s="491"/>
      <c r="C165" s="488" t="str">
        <f>IF('PIN 16'!$G$52&gt;0,+'PIN 16'!$G$5," ")</f>
        <v xml:space="preserve"> </v>
      </c>
      <c r="D165" s="692" t="str">
        <f>IF('PIN 16'!$G$52&gt;0,+'PIN 16'!$G$6," ")</f>
        <v xml:space="preserve"> </v>
      </c>
      <c r="E165" s="693"/>
      <c r="F165" s="693"/>
      <c r="G165" s="693"/>
      <c r="H165" s="693"/>
      <c r="I165" s="693"/>
      <c r="J165" s="693"/>
      <c r="K165" s="693"/>
      <c r="L165" s="693"/>
      <c r="M165" s="693"/>
      <c r="N165" s="694"/>
      <c r="O165" s="759" t="str">
        <f>IF('PIN 16'!$G$52&gt;0,+'PIN 16'!$G$7," ")</f>
        <v xml:space="preserve"> </v>
      </c>
      <c r="P165" s="760"/>
      <c r="Q165" s="730" t="str">
        <f>IF('PIN 16'!$G$52&gt;0,ROUND(+'PIN 16'!$G$56,2)," ")</f>
        <v xml:space="preserve"> </v>
      </c>
      <c r="R165" s="731"/>
      <c r="S165" s="731"/>
      <c r="T165" s="732"/>
      <c r="U165" s="733" t="str">
        <f>IF('PIN 16'!$G$52&gt;0,Q165*O165," ")</f>
        <v xml:space="preserve"> </v>
      </c>
      <c r="V165" s="731"/>
      <c r="W165" s="501"/>
      <c r="X165" s="441"/>
    </row>
    <row r="166" spans="1:24" ht="14.45" customHeight="1" x14ac:dyDescent="0.2">
      <c r="A166" s="441"/>
      <c r="B166" s="491"/>
      <c r="C166" s="488" t="str">
        <f>IF('PIN 17'!$G$52&gt;0,+'PIN 17'!$G$5," ")</f>
        <v xml:space="preserve"> </v>
      </c>
      <c r="D166" s="692" t="str">
        <f>IF('PIN 17'!$G$52&gt;0,+'PIN 17'!$G$6," ")</f>
        <v xml:space="preserve"> </v>
      </c>
      <c r="E166" s="693"/>
      <c r="F166" s="693"/>
      <c r="G166" s="693"/>
      <c r="H166" s="693"/>
      <c r="I166" s="693"/>
      <c r="J166" s="693"/>
      <c r="K166" s="693"/>
      <c r="L166" s="693"/>
      <c r="M166" s="693"/>
      <c r="N166" s="694"/>
      <c r="O166" s="759" t="str">
        <f>IF('PIN 17'!$G$52&gt;0,+'PIN 17'!$G$7," ")</f>
        <v xml:space="preserve"> </v>
      </c>
      <c r="P166" s="760"/>
      <c r="Q166" s="730" t="str">
        <f>IF('PIN 17'!$G$52&gt;0,ROUND(+'PIN 17'!$G$56,2)," ")</f>
        <v xml:space="preserve"> </v>
      </c>
      <c r="R166" s="731"/>
      <c r="S166" s="731"/>
      <c r="T166" s="732"/>
      <c r="U166" s="733" t="str">
        <f>IF('PIN 17'!$G$52&gt;0,Q166*O166," ")</f>
        <v xml:space="preserve"> </v>
      </c>
      <c r="V166" s="731"/>
      <c r="W166" s="501"/>
      <c r="X166" s="441"/>
    </row>
    <row r="167" spans="1:24" ht="14.45" customHeight="1" x14ac:dyDescent="0.2">
      <c r="A167" s="441"/>
      <c r="B167" s="491"/>
      <c r="C167" s="488" t="str">
        <f>IF('PIN 18'!$G$52&gt;0,+'PIN 18'!$G$5," ")</f>
        <v xml:space="preserve"> </v>
      </c>
      <c r="D167" s="692" t="str">
        <f>IF('PIN 18'!$G$52&gt;0,+'PIN 18'!$G$6," ")</f>
        <v xml:space="preserve"> </v>
      </c>
      <c r="E167" s="693"/>
      <c r="F167" s="693"/>
      <c r="G167" s="693"/>
      <c r="H167" s="693"/>
      <c r="I167" s="693"/>
      <c r="J167" s="693"/>
      <c r="K167" s="693"/>
      <c r="L167" s="693"/>
      <c r="M167" s="693"/>
      <c r="N167" s="694"/>
      <c r="O167" s="759" t="str">
        <f>IF('PIN 18'!$G$52&gt;0,+'PIN 18'!$G$7," ")</f>
        <v xml:space="preserve"> </v>
      </c>
      <c r="P167" s="760"/>
      <c r="Q167" s="730" t="str">
        <f>IF('PIN 18'!$G$52&gt;0,ROUND(+'PIN 18'!$G$56,2)," ")</f>
        <v xml:space="preserve"> </v>
      </c>
      <c r="R167" s="731"/>
      <c r="S167" s="731"/>
      <c r="T167" s="732"/>
      <c r="U167" s="733" t="str">
        <f>IF('PIN 18'!$G$52&gt;0,Q167*O167," ")</f>
        <v xml:space="preserve"> </v>
      </c>
      <c r="V167" s="731"/>
      <c r="W167" s="501"/>
      <c r="X167" s="441"/>
    </row>
    <row r="168" spans="1:24" ht="14.45" customHeight="1" x14ac:dyDescent="0.2">
      <c r="A168" s="441"/>
      <c r="B168" s="491"/>
      <c r="C168" s="457"/>
      <c r="D168" s="457"/>
      <c r="E168" s="457"/>
      <c r="F168" s="457"/>
      <c r="G168" s="457"/>
      <c r="H168" s="457"/>
      <c r="I168" s="457"/>
      <c r="J168" s="457"/>
      <c r="K168" s="457"/>
      <c r="L168" s="457"/>
      <c r="M168" s="457"/>
      <c r="N168" s="457"/>
      <c r="O168" s="457"/>
      <c r="P168" s="449"/>
      <c r="Q168" s="449"/>
      <c r="R168" s="449"/>
      <c r="S168" s="747" t="s">
        <v>11</v>
      </c>
      <c r="T168" s="748"/>
      <c r="U168" s="749">
        <f>SUM(U162:V167)</f>
        <v>0</v>
      </c>
      <c r="V168" s="750"/>
      <c r="W168" s="496"/>
      <c r="X168" s="441"/>
    </row>
    <row r="169" spans="1:24" ht="14.45" customHeight="1" x14ac:dyDescent="0.2">
      <c r="A169" s="441"/>
      <c r="B169" s="491"/>
      <c r="C169" s="751" t="s">
        <v>327</v>
      </c>
      <c r="D169" s="752"/>
      <c r="E169" s="752"/>
      <c r="F169" s="752"/>
      <c r="G169" s="752"/>
      <c r="H169" s="752"/>
      <c r="I169" s="752"/>
      <c r="J169" s="752"/>
      <c r="K169" s="752"/>
      <c r="L169" s="752"/>
      <c r="M169" s="752"/>
      <c r="N169" s="752"/>
      <c r="O169" s="752"/>
      <c r="P169" s="752"/>
      <c r="Q169" s="752"/>
      <c r="R169" s="752"/>
      <c r="S169" s="752"/>
      <c r="T169" s="752"/>
      <c r="U169" s="752"/>
      <c r="V169" s="752"/>
      <c r="W169" s="503"/>
      <c r="X169" s="441"/>
    </row>
    <row r="170" spans="1:24" ht="14.45" customHeight="1" x14ac:dyDescent="0.2">
      <c r="A170" s="441"/>
      <c r="B170" s="491"/>
      <c r="C170" s="752"/>
      <c r="D170" s="752"/>
      <c r="E170" s="752"/>
      <c r="F170" s="752"/>
      <c r="G170" s="752"/>
      <c r="H170" s="752"/>
      <c r="I170" s="752"/>
      <c r="J170" s="752"/>
      <c r="K170" s="752"/>
      <c r="L170" s="752"/>
      <c r="M170" s="752"/>
      <c r="N170" s="752"/>
      <c r="O170" s="752"/>
      <c r="P170" s="752"/>
      <c r="Q170" s="752"/>
      <c r="R170" s="752"/>
      <c r="S170" s="752"/>
      <c r="T170" s="752"/>
      <c r="U170" s="752"/>
      <c r="V170" s="752"/>
      <c r="W170" s="503"/>
      <c r="X170" s="441"/>
    </row>
    <row r="171" spans="1:24" ht="14.45" customHeight="1" x14ac:dyDescent="0.2">
      <c r="A171" s="441"/>
      <c r="B171" s="491"/>
      <c r="C171" s="752"/>
      <c r="D171" s="752"/>
      <c r="E171" s="752"/>
      <c r="F171" s="752"/>
      <c r="G171" s="752"/>
      <c r="H171" s="752"/>
      <c r="I171" s="752"/>
      <c r="J171" s="752"/>
      <c r="K171" s="752"/>
      <c r="L171" s="752"/>
      <c r="M171" s="752"/>
      <c r="N171" s="752"/>
      <c r="O171" s="752"/>
      <c r="P171" s="752"/>
      <c r="Q171" s="752"/>
      <c r="R171" s="752"/>
      <c r="S171" s="752"/>
      <c r="T171" s="752"/>
      <c r="U171" s="752"/>
      <c r="V171" s="752"/>
      <c r="W171" s="503"/>
      <c r="X171" s="441"/>
    </row>
    <row r="172" spans="1:24" ht="14.45" customHeight="1" x14ac:dyDescent="0.2">
      <c r="A172" s="441"/>
      <c r="B172" s="491"/>
      <c r="C172" s="753" t="s">
        <v>325</v>
      </c>
      <c r="D172" s="754"/>
      <c r="E172" s="754"/>
      <c r="F172" s="754"/>
      <c r="G172" s="754"/>
      <c r="H172" s="754"/>
      <c r="I172" s="754"/>
      <c r="J172" s="754"/>
      <c r="K172" s="754"/>
      <c r="L172" s="754"/>
      <c r="M172" s="754"/>
      <c r="N172" s="754"/>
      <c r="O172" s="754"/>
      <c r="P172" s="754"/>
      <c r="Q172" s="754"/>
      <c r="R172" s="754"/>
      <c r="S172" s="754"/>
      <c r="T172" s="754"/>
      <c r="U172" s="754"/>
      <c r="V172" s="754"/>
      <c r="W172" s="504"/>
      <c r="X172" s="441"/>
    </row>
    <row r="173" spans="1:24" ht="14.45" customHeight="1" x14ac:dyDescent="0.2">
      <c r="A173" s="441"/>
      <c r="B173" s="491"/>
      <c r="C173" s="753"/>
      <c r="D173" s="754"/>
      <c r="E173" s="754"/>
      <c r="F173" s="754"/>
      <c r="G173" s="754"/>
      <c r="H173" s="754"/>
      <c r="I173" s="754"/>
      <c r="J173" s="754"/>
      <c r="K173" s="754"/>
      <c r="L173" s="754"/>
      <c r="M173" s="754"/>
      <c r="N173" s="754"/>
      <c r="O173" s="754"/>
      <c r="P173" s="754"/>
      <c r="Q173" s="754"/>
      <c r="R173" s="754"/>
      <c r="S173" s="754"/>
      <c r="T173" s="754"/>
      <c r="U173" s="754"/>
      <c r="V173" s="754"/>
      <c r="W173" s="504"/>
      <c r="X173" s="441"/>
    </row>
    <row r="174" spans="1:24" ht="14.45" customHeight="1" x14ac:dyDescent="0.2">
      <c r="A174" s="441"/>
      <c r="B174" s="491"/>
      <c r="C174" s="753"/>
      <c r="D174" s="754"/>
      <c r="E174" s="754"/>
      <c r="F174" s="754"/>
      <c r="G174" s="754"/>
      <c r="H174" s="754"/>
      <c r="I174" s="754"/>
      <c r="J174" s="754"/>
      <c r="K174" s="754"/>
      <c r="L174" s="754"/>
      <c r="M174" s="754"/>
      <c r="N174" s="754"/>
      <c r="O174" s="754"/>
      <c r="P174" s="754"/>
      <c r="Q174" s="754"/>
      <c r="R174" s="754"/>
      <c r="S174" s="754"/>
      <c r="T174" s="754"/>
      <c r="U174" s="754"/>
      <c r="V174" s="754"/>
      <c r="W174" s="504"/>
      <c r="X174" s="441"/>
    </row>
    <row r="175" spans="1:24" ht="14.45" customHeight="1" x14ac:dyDescent="0.2">
      <c r="A175" s="441"/>
      <c r="B175" s="491"/>
      <c r="C175" s="754"/>
      <c r="D175" s="754"/>
      <c r="E175" s="754"/>
      <c r="F175" s="754"/>
      <c r="G175" s="754"/>
      <c r="H175" s="754"/>
      <c r="I175" s="754"/>
      <c r="J175" s="754"/>
      <c r="K175" s="754"/>
      <c r="L175" s="754"/>
      <c r="M175" s="754"/>
      <c r="N175" s="754"/>
      <c r="O175" s="754"/>
      <c r="P175" s="754"/>
      <c r="Q175" s="754"/>
      <c r="R175" s="754"/>
      <c r="S175" s="754"/>
      <c r="T175" s="754"/>
      <c r="U175" s="754"/>
      <c r="V175" s="754"/>
      <c r="W175" s="504"/>
      <c r="X175" s="441"/>
    </row>
    <row r="176" spans="1:24" ht="14.45" customHeight="1" x14ac:dyDescent="0.25">
      <c r="A176" s="441"/>
      <c r="B176" s="491"/>
      <c r="C176" s="755" t="s">
        <v>323</v>
      </c>
      <c r="D176" s="756"/>
      <c r="E176" s="756"/>
      <c r="F176" s="756"/>
      <c r="G176" s="756"/>
      <c r="H176" s="756"/>
      <c r="I176" s="756"/>
      <c r="J176" s="756"/>
      <c r="K176" s="756"/>
      <c r="L176" s="756"/>
      <c r="M176" s="756"/>
      <c r="N176" s="756"/>
      <c r="O176" s="756"/>
      <c r="P176" s="756"/>
      <c r="Q176" s="756"/>
      <c r="R176" s="756"/>
      <c r="S176" s="756"/>
      <c r="T176" s="756"/>
      <c r="U176" s="756"/>
      <c r="V176" s="756"/>
      <c r="W176" s="505"/>
      <c r="X176" s="441"/>
    </row>
    <row r="177" spans="1:24" ht="14.45" customHeight="1" x14ac:dyDescent="0.25">
      <c r="A177" s="441"/>
      <c r="B177" s="491"/>
      <c r="C177" s="756"/>
      <c r="D177" s="756"/>
      <c r="E177" s="756"/>
      <c r="F177" s="756"/>
      <c r="G177" s="756"/>
      <c r="H177" s="756"/>
      <c r="I177" s="756"/>
      <c r="J177" s="756"/>
      <c r="K177" s="756"/>
      <c r="L177" s="756"/>
      <c r="M177" s="756"/>
      <c r="N177" s="756"/>
      <c r="O177" s="756"/>
      <c r="P177" s="756"/>
      <c r="Q177" s="756"/>
      <c r="R177" s="756"/>
      <c r="S177" s="756"/>
      <c r="T177" s="756"/>
      <c r="U177" s="756"/>
      <c r="V177" s="756"/>
      <c r="W177" s="505"/>
      <c r="X177" s="441"/>
    </row>
    <row r="178" spans="1:24" ht="14.45" customHeight="1" x14ac:dyDescent="0.25">
      <c r="A178" s="441"/>
      <c r="B178" s="491"/>
      <c r="C178" s="756"/>
      <c r="D178" s="756"/>
      <c r="E178" s="756"/>
      <c r="F178" s="756"/>
      <c r="G178" s="756"/>
      <c r="H178" s="756"/>
      <c r="I178" s="756"/>
      <c r="J178" s="756"/>
      <c r="K178" s="756"/>
      <c r="L178" s="756"/>
      <c r="M178" s="756"/>
      <c r="N178" s="756"/>
      <c r="O178" s="756"/>
      <c r="P178" s="756"/>
      <c r="Q178" s="756"/>
      <c r="R178" s="756"/>
      <c r="S178" s="756"/>
      <c r="T178" s="756"/>
      <c r="U178" s="756"/>
      <c r="V178" s="756"/>
      <c r="W178" s="505"/>
      <c r="X178" s="441"/>
    </row>
    <row r="179" spans="1:24" ht="14.45" customHeight="1" x14ac:dyDescent="0.25">
      <c r="A179" s="441"/>
      <c r="B179" s="491"/>
      <c r="C179" s="756"/>
      <c r="D179" s="756"/>
      <c r="E179" s="756"/>
      <c r="F179" s="756"/>
      <c r="G179" s="756"/>
      <c r="H179" s="756"/>
      <c r="I179" s="756"/>
      <c r="J179" s="756"/>
      <c r="K179" s="756"/>
      <c r="L179" s="756"/>
      <c r="M179" s="756"/>
      <c r="N179" s="756"/>
      <c r="O179" s="756"/>
      <c r="P179" s="756"/>
      <c r="Q179" s="756"/>
      <c r="R179" s="756"/>
      <c r="S179" s="756"/>
      <c r="T179" s="756"/>
      <c r="U179" s="756"/>
      <c r="V179" s="756"/>
      <c r="W179" s="505"/>
      <c r="X179" s="441"/>
    </row>
    <row r="180" spans="1:24" ht="14.45" customHeight="1" x14ac:dyDescent="0.2">
      <c r="A180" s="441"/>
      <c r="B180" s="491"/>
      <c r="C180" s="757" t="s">
        <v>324</v>
      </c>
      <c r="D180" s="757"/>
      <c r="E180" s="757"/>
      <c r="F180" s="757"/>
      <c r="G180" s="757"/>
      <c r="H180" s="757"/>
      <c r="I180" s="757"/>
      <c r="J180" s="757"/>
      <c r="K180" s="757"/>
      <c r="L180" s="757"/>
      <c r="M180" s="757"/>
      <c r="N180" s="757"/>
      <c r="O180" s="757"/>
      <c r="P180" s="757"/>
      <c r="Q180" s="757"/>
      <c r="R180" s="757"/>
      <c r="S180" s="757"/>
      <c r="T180" s="757"/>
      <c r="U180" s="757"/>
      <c r="V180" s="757"/>
      <c r="W180" s="506"/>
      <c r="X180" s="441"/>
    </row>
    <row r="181" spans="1:24" ht="14.45" customHeight="1" x14ac:dyDescent="0.2">
      <c r="A181" s="441"/>
      <c r="B181" s="491"/>
      <c r="C181" s="757"/>
      <c r="D181" s="757"/>
      <c r="E181" s="757"/>
      <c r="F181" s="757"/>
      <c r="G181" s="757"/>
      <c r="H181" s="757"/>
      <c r="I181" s="757"/>
      <c r="J181" s="757"/>
      <c r="K181" s="757"/>
      <c r="L181" s="757"/>
      <c r="M181" s="757"/>
      <c r="N181" s="757"/>
      <c r="O181" s="757"/>
      <c r="P181" s="757"/>
      <c r="Q181" s="757"/>
      <c r="R181" s="757"/>
      <c r="S181" s="757"/>
      <c r="T181" s="757"/>
      <c r="U181" s="757"/>
      <c r="V181" s="757"/>
      <c r="W181" s="506"/>
      <c r="X181" s="441"/>
    </row>
    <row r="182" spans="1:24" ht="14.45" customHeight="1" x14ac:dyDescent="0.2">
      <c r="A182" s="441"/>
      <c r="B182" s="491"/>
      <c r="C182" s="470"/>
      <c r="D182" s="470"/>
      <c r="E182" s="470"/>
      <c r="F182" s="470"/>
      <c r="G182" s="470"/>
      <c r="H182" s="470"/>
      <c r="I182" s="470"/>
      <c r="J182" s="470"/>
      <c r="K182" s="470"/>
      <c r="L182" s="470"/>
      <c r="M182" s="470"/>
      <c r="N182" s="470"/>
      <c r="O182" s="470"/>
      <c r="P182" s="470"/>
      <c r="Q182" s="470"/>
      <c r="R182" s="470"/>
      <c r="S182" s="470"/>
      <c r="T182" s="470"/>
      <c r="U182" s="470"/>
      <c r="V182" s="470"/>
      <c r="W182" s="471"/>
      <c r="X182" s="441"/>
    </row>
    <row r="183" spans="1:24" ht="14.45" customHeight="1" x14ac:dyDescent="0.2">
      <c r="A183" s="441"/>
      <c r="B183" s="491"/>
      <c r="C183" s="757" t="s">
        <v>326</v>
      </c>
      <c r="D183" s="757"/>
      <c r="E183" s="757"/>
      <c r="F183" s="757"/>
      <c r="G183" s="757"/>
      <c r="H183" s="757"/>
      <c r="I183" s="757"/>
      <c r="J183" s="757"/>
      <c r="K183" s="757"/>
      <c r="L183" s="757"/>
      <c r="M183" s="757"/>
      <c r="N183" s="757"/>
      <c r="O183" s="757"/>
      <c r="P183" s="757"/>
      <c r="Q183" s="757"/>
      <c r="R183" s="757"/>
      <c r="S183" s="757"/>
      <c r="T183" s="757"/>
      <c r="U183" s="757"/>
      <c r="V183" s="757"/>
      <c r="W183" s="506"/>
      <c r="X183" s="441"/>
    </row>
    <row r="184" spans="1:24" ht="14.45" customHeight="1" x14ac:dyDescent="0.2">
      <c r="A184" s="441"/>
      <c r="B184" s="491"/>
      <c r="C184" s="757"/>
      <c r="D184" s="757"/>
      <c r="E184" s="757"/>
      <c r="F184" s="757"/>
      <c r="G184" s="757"/>
      <c r="H184" s="757"/>
      <c r="I184" s="757"/>
      <c r="J184" s="757"/>
      <c r="K184" s="757"/>
      <c r="L184" s="757"/>
      <c r="M184" s="757"/>
      <c r="N184" s="757"/>
      <c r="O184" s="757"/>
      <c r="P184" s="757"/>
      <c r="Q184" s="757"/>
      <c r="R184" s="757"/>
      <c r="S184" s="757"/>
      <c r="T184" s="757"/>
      <c r="U184" s="757"/>
      <c r="V184" s="757"/>
      <c r="W184" s="506"/>
      <c r="X184" s="441"/>
    </row>
    <row r="185" spans="1:24" ht="14.45" customHeight="1" x14ac:dyDescent="0.2">
      <c r="A185" s="441"/>
      <c r="B185" s="491"/>
      <c r="C185" s="757"/>
      <c r="D185" s="757"/>
      <c r="E185" s="757"/>
      <c r="F185" s="757"/>
      <c r="G185" s="757"/>
      <c r="H185" s="757"/>
      <c r="I185" s="757"/>
      <c r="J185" s="757"/>
      <c r="K185" s="757"/>
      <c r="L185" s="757"/>
      <c r="M185" s="757"/>
      <c r="N185" s="757"/>
      <c r="O185" s="757"/>
      <c r="P185" s="757"/>
      <c r="Q185" s="757"/>
      <c r="R185" s="757"/>
      <c r="S185" s="757"/>
      <c r="T185" s="757"/>
      <c r="U185" s="757"/>
      <c r="V185" s="757"/>
      <c r="W185" s="506"/>
      <c r="X185" s="441"/>
    </row>
    <row r="186" spans="1:24" ht="14.45" customHeight="1" x14ac:dyDescent="0.2">
      <c r="A186" s="441"/>
      <c r="B186" s="491"/>
      <c r="C186" s="489"/>
      <c r="D186" s="449"/>
      <c r="E186" s="449"/>
      <c r="F186" s="449"/>
      <c r="G186" s="449"/>
      <c r="H186" s="449"/>
      <c r="I186" s="449"/>
      <c r="J186" s="449"/>
      <c r="K186" s="449"/>
      <c r="L186" s="449"/>
      <c r="M186" s="449"/>
      <c r="N186" s="449"/>
      <c r="O186" s="449"/>
      <c r="P186" s="449"/>
      <c r="Q186" s="449"/>
      <c r="R186" s="449"/>
      <c r="S186" s="449"/>
      <c r="T186" s="449"/>
      <c r="U186" s="449"/>
      <c r="V186" s="449"/>
      <c r="W186" s="450"/>
      <c r="X186" s="441"/>
    </row>
    <row r="187" spans="1:24" ht="20.45" customHeight="1" x14ac:dyDescent="0.2">
      <c r="A187" s="441"/>
      <c r="B187" s="491"/>
      <c r="C187" s="703"/>
      <c r="D187" s="680"/>
      <c r="E187" s="680"/>
      <c r="F187" s="680"/>
      <c r="G187" s="680"/>
      <c r="H187" s="680"/>
      <c r="I187" s="680"/>
      <c r="J187" s="680"/>
      <c r="K187" s="459"/>
      <c r="L187" s="680"/>
      <c r="M187" s="680"/>
      <c r="N187" s="680"/>
      <c r="O187" s="680"/>
      <c r="P187" s="680"/>
      <c r="Q187" s="680"/>
      <c r="R187" s="680"/>
      <c r="S187" s="680"/>
      <c r="T187" s="680"/>
      <c r="U187" s="680"/>
      <c r="V187" s="680"/>
      <c r="W187" s="496"/>
      <c r="X187" s="441"/>
    </row>
    <row r="188" spans="1:24" ht="14.45" customHeight="1" x14ac:dyDescent="0.2">
      <c r="A188" s="441"/>
      <c r="B188" s="491"/>
      <c r="C188" s="704" t="s">
        <v>319</v>
      </c>
      <c r="D188" s="704"/>
      <c r="E188" s="704"/>
      <c r="F188" s="704"/>
      <c r="G188" s="705"/>
      <c r="H188" s="705"/>
      <c r="I188" s="705"/>
      <c r="J188" s="705"/>
      <c r="K188" s="472"/>
      <c r="L188" s="681" t="s">
        <v>320</v>
      </c>
      <c r="M188" s="681"/>
      <c r="N188" s="681"/>
      <c r="O188" s="681"/>
      <c r="P188" s="681"/>
      <c r="Q188" s="681"/>
      <c r="R188" s="681"/>
      <c r="S188" s="681"/>
      <c r="T188" s="681"/>
      <c r="U188" s="681"/>
      <c r="V188" s="681"/>
      <c r="W188" s="507"/>
      <c r="X188" s="441"/>
    </row>
    <row r="189" spans="1:24" ht="14.45" customHeight="1" x14ac:dyDescent="0.2">
      <c r="A189" s="441"/>
      <c r="B189" s="491"/>
      <c r="C189" s="472"/>
      <c r="D189" s="472"/>
      <c r="E189" s="472"/>
      <c r="F189" s="472"/>
      <c r="G189" s="472"/>
      <c r="H189" s="472"/>
      <c r="I189" s="472"/>
      <c r="J189" s="472"/>
      <c r="K189" s="472"/>
      <c r="L189" s="472"/>
      <c r="M189" s="472"/>
      <c r="N189" s="472"/>
      <c r="O189" s="472"/>
      <c r="P189" s="473"/>
      <c r="Q189" s="473"/>
      <c r="R189" s="473"/>
      <c r="S189" s="473"/>
      <c r="T189" s="473"/>
      <c r="U189" s="473"/>
      <c r="V189" s="473"/>
      <c r="W189" s="474"/>
      <c r="X189" s="441"/>
    </row>
    <row r="190" spans="1:24" ht="14.45" customHeight="1" x14ac:dyDescent="0.2">
      <c r="A190" s="441"/>
      <c r="B190" s="491"/>
      <c r="C190" s="475" t="s">
        <v>209</v>
      </c>
      <c r="D190" s="706"/>
      <c r="E190" s="707"/>
      <c r="F190" s="707"/>
      <c r="G190" s="707"/>
      <c r="H190" s="707"/>
      <c r="I190" s="707"/>
      <c r="J190" s="707"/>
      <c r="K190" s="449"/>
      <c r="L190" s="475" t="s">
        <v>209</v>
      </c>
      <c r="M190" s="472"/>
      <c r="N190" s="682">
        <f ca="1">TODAY()</f>
        <v>43600</v>
      </c>
      <c r="O190" s="682"/>
      <c r="P190" s="683"/>
      <c r="Q190" s="683"/>
      <c r="R190" s="683"/>
      <c r="S190" s="683"/>
      <c r="T190" s="683"/>
      <c r="U190" s="683"/>
      <c r="V190" s="683"/>
      <c r="W190" s="508"/>
      <c r="X190" s="441"/>
    </row>
    <row r="191" spans="1:24" ht="14.45" customHeight="1" x14ac:dyDescent="0.2">
      <c r="A191" s="441"/>
      <c r="B191" s="491"/>
      <c r="C191" s="489"/>
      <c r="D191" s="449"/>
      <c r="E191" s="449"/>
      <c r="F191" s="449"/>
      <c r="G191" s="449"/>
      <c r="H191" s="449"/>
      <c r="I191" s="449"/>
      <c r="J191" s="449"/>
      <c r="K191" s="449"/>
      <c r="L191" s="449"/>
      <c r="M191" s="449"/>
      <c r="N191" s="449"/>
      <c r="O191" s="449"/>
      <c r="P191" s="449"/>
      <c r="Q191" s="449"/>
      <c r="R191" s="449"/>
      <c r="S191" s="449"/>
      <c r="T191" s="449"/>
      <c r="U191" s="449"/>
      <c r="V191" s="449"/>
      <c r="W191" s="450"/>
      <c r="X191" s="441"/>
    </row>
    <row r="192" spans="1:24" ht="14.45" customHeight="1" x14ac:dyDescent="0.2">
      <c r="A192" s="441"/>
      <c r="B192" s="491"/>
      <c r="C192" s="708" t="s">
        <v>210</v>
      </c>
      <c r="D192" s="689"/>
      <c r="E192" s="684"/>
      <c r="F192" s="685"/>
      <c r="G192" s="685"/>
      <c r="H192" s="685"/>
      <c r="I192" s="685"/>
      <c r="J192" s="685"/>
      <c r="K192" s="449"/>
      <c r="L192" s="383" t="s">
        <v>210</v>
      </c>
      <c r="M192" s="477"/>
      <c r="N192" s="477"/>
      <c r="O192" s="477"/>
      <c r="P192" s="684" t="str">
        <f>'CONTACT INFO'!$C$5</f>
        <v>CONTACT NAME</v>
      </c>
      <c r="Q192" s="695"/>
      <c r="R192" s="695"/>
      <c r="S192" s="695"/>
      <c r="T192" s="695"/>
      <c r="U192" s="695"/>
      <c r="V192" s="695"/>
      <c r="W192" s="483"/>
      <c r="X192" s="441"/>
    </row>
    <row r="193" spans="1:24" ht="14.45" customHeight="1" x14ac:dyDescent="0.2">
      <c r="A193" s="441"/>
      <c r="B193" s="491"/>
      <c r="C193" s="490"/>
      <c r="D193" s="349"/>
      <c r="E193" s="349"/>
      <c r="F193" s="349"/>
      <c r="G193" s="349"/>
      <c r="H193" s="349"/>
      <c r="I193" s="349"/>
      <c r="J193" s="349"/>
      <c r="K193" s="349"/>
      <c r="L193" s="349"/>
      <c r="M193" s="349"/>
      <c r="N193" s="349"/>
      <c r="O193" s="349"/>
      <c r="P193" s="349"/>
      <c r="Q193" s="349"/>
      <c r="R193" s="349"/>
      <c r="S193" s="349"/>
      <c r="T193" s="349"/>
      <c r="U193" s="349"/>
      <c r="V193" s="349"/>
      <c r="W193" s="476"/>
      <c r="X193" s="441"/>
    </row>
    <row r="194" spans="1:24" ht="14.45" customHeight="1" x14ac:dyDescent="0.2">
      <c r="A194" s="441"/>
      <c r="B194" s="491"/>
      <c r="C194" s="490" t="s">
        <v>208</v>
      </c>
      <c r="D194" s="684"/>
      <c r="E194" s="684"/>
      <c r="F194" s="684"/>
      <c r="G194" s="685"/>
      <c r="H194" s="685"/>
      <c r="I194" s="685"/>
      <c r="J194" s="685"/>
      <c r="K194" s="449"/>
      <c r="L194" s="383" t="s">
        <v>208</v>
      </c>
      <c r="M194" s="349"/>
      <c r="N194" s="684" t="str">
        <f>'CONTACT INFO'!$C$6</f>
        <v>TITLE</v>
      </c>
      <c r="O194" s="684"/>
      <c r="P194" s="685"/>
      <c r="Q194" s="685"/>
      <c r="R194" s="685"/>
      <c r="S194" s="685"/>
      <c r="T194" s="685"/>
      <c r="U194" s="685"/>
      <c r="V194" s="685"/>
      <c r="W194" s="509"/>
      <c r="X194" s="441"/>
    </row>
    <row r="195" spans="1:24" ht="14.45" customHeight="1" x14ac:dyDescent="0.2">
      <c r="A195" s="441"/>
      <c r="B195" s="491"/>
      <c r="C195" s="490"/>
      <c r="D195" s="349"/>
      <c r="E195" s="349"/>
      <c r="F195" s="349"/>
      <c r="G195" s="349"/>
      <c r="H195" s="349"/>
      <c r="I195" s="349"/>
      <c r="J195" s="349"/>
      <c r="K195" s="349"/>
      <c r="L195" s="349"/>
      <c r="M195" s="349"/>
      <c r="N195" s="349"/>
      <c r="O195" s="349"/>
      <c r="P195" s="349"/>
      <c r="Q195" s="349"/>
      <c r="R195" s="349"/>
      <c r="S195" s="349"/>
      <c r="T195" s="349"/>
      <c r="U195" s="349"/>
      <c r="V195" s="349"/>
      <c r="W195" s="476"/>
      <c r="X195" s="441"/>
    </row>
    <row r="196" spans="1:24" ht="14.45" customHeight="1" x14ac:dyDescent="0.2">
      <c r="A196" s="441"/>
      <c r="B196" s="491"/>
      <c r="C196" s="490" t="s">
        <v>212</v>
      </c>
      <c r="D196" s="684" t="s">
        <v>201</v>
      </c>
      <c r="E196" s="684"/>
      <c r="F196" s="684"/>
      <c r="G196" s="685"/>
      <c r="H196" s="685"/>
      <c r="I196" s="685"/>
      <c r="J196" s="685"/>
      <c r="K196" s="449"/>
      <c r="L196" s="383" t="s">
        <v>212</v>
      </c>
      <c r="M196" s="349"/>
      <c r="N196" s="349"/>
      <c r="O196" s="349"/>
      <c r="P196" s="684" t="str">
        <f>'CONTACT INFO'!$C$7</f>
        <v>COMPANY NAME</v>
      </c>
      <c r="Q196" s="695"/>
      <c r="R196" s="695"/>
      <c r="S196" s="695"/>
      <c r="T196" s="695"/>
      <c r="U196" s="695"/>
      <c r="V196" s="695"/>
      <c r="W196" s="483"/>
      <c r="X196" s="441"/>
    </row>
    <row r="197" spans="1:24" ht="14.45" customHeight="1" x14ac:dyDescent="0.2">
      <c r="A197" s="441"/>
      <c r="B197" s="491"/>
      <c r="C197" s="490"/>
      <c r="D197" s="349"/>
      <c r="E197" s="349"/>
      <c r="F197" s="349"/>
      <c r="G197" s="349"/>
      <c r="H197" s="349"/>
      <c r="I197" s="349"/>
      <c r="J197" s="349"/>
      <c r="K197" s="349"/>
      <c r="L197" s="349"/>
      <c r="M197" s="349"/>
      <c r="N197" s="349"/>
      <c r="O197" s="349"/>
      <c r="P197" s="349"/>
      <c r="Q197" s="349"/>
      <c r="R197" s="349"/>
      <c r="S197" s="349"/>
      <c r="T197" s="349"/>
      <c r="U197" s="349"/>
      <c r="V197" s="349"/>
      <c r="W197" s="476"/>
      <c r="X197" s="441"/>
    </row>
    <row r="198" spans="1:24" ht="14.45" customHeight="1" x14ac:dyDescent="0.2">
      <c r="A198" s="441"/>
      <c r="B198" s="491"/>
      <c r="C198" s="490" t="s">
        <v>213</v>
      </c>
      <c r="D198" s="684"/>
      <c r="E198" s="684"/>
      <c r="F198" s="684"/>
      <c r="G198" s="685"/>
      <c r="H198" s="685"/>
      <c r="I198" s="685"/>
      <c r="J198" s="685"/>
      <c r="K198" s="449"/>
      <c r="L198" s="383" t="s">
        <v>213</v>
      </c>
      <c r="M198" s="349"/>
      <c r="N198" s="684" t="str">
        <f>'CONTACT INFO'!$C$8</f>
        <v>ADDRESS</v>
      </c>
      <c r="O198" s="684"/>
      <c r="P198" s="685"/>
      <c r="Q198" s="685"/>
      <c r="R198" s="685"/>
      <c r="S198" s="685"/>
      <c r="T198" s="685"/>
      <c r="U198" s="685"/>
      <c r="V198" s="685"/>
      <c r="W198" s="509"/>
      <c r="X198" s="441"/>
    </row>
    <row r="199" spans="1:24" ht="14.45" customHeight="1" x14ac:dyDescent="0.2">
      <c r="A199" s="441"/>
      <c r="B199" s="491"/>
      <c r="C199" s="490"/>
      <c r="D199" s="349"/>
      <c r="E199" s="349"/>
      <c r="F199" s="349"/>
      <c r="G199" s="349"/>
      <c r="H199" s="349"/>
      <c r="I199" s="349"/>
      <c r="J199" s="349"/>
      <c r="K199" s="349"/>
      <c r="L199" s="349"/>
      <c r="M199" s="349"/>
      <c r="N199" s="349"/>
      <c r="O199" s="349"/>
      <c r="P199" s="349"/>
      <c r="Q199" s="349"/>
      <c r="R199" s="349"/>
      <c r="S199" s="349"/>
      <c r="T199" s="349"/>
      <c r="U199" s="349"/>
      <c r="V199" s="349"/>
      <c r="W199" s="476"/>
      <c r="X199" s="441"/>
    </row>
    <row r="200" spans="1:24" ht="14.45" customHeight="1" x14ac:dyDescent="0.2">
      <c r="A200" s="441"/>
      <c r="B200" s="491"/>
      <c r="C200" s="490" t="s">
        <v>214</v>
      </c>
      <c r="D200" s="349"/>
      <c r="E200" s="684"/>
      <c r="F200" s="685"/>
      <c r="G200" s="685"/>
      <c r="H200" s="685"/>
      <c r="I200" s="685"/>
      <c r="J200" s="685"/>
      <c r="K200" s="449"/>
      <c r="L200" s="383" t="s">
        <v>214</v>
      </c>
      <c r="M200" s="477"/>
      <c r="N200" s="477"/>
      <c r="O200" s="477"/>
      <c r="P200" s="684" t="str">
        <f>'CONTACT INFO'!$C$9</f>
        <v>CITY, STATE, ZIP</v>
      </c>
      <c r="Q200" s="695"/>
      <c r="R200" s="695"/>
      <c r="S200" s="695"/>
      <c r="T200" s="695"/>
      <c r="U200" s="695"/>
      <c r="V200" s="695"/>
      <c r="W200" s="483"/>
      <c r="X200" s="441"/>
    </row>
    <row r="201" spans="1:24" ht="14.45" customHeight="1" x14ac:dyDescent="0.2">
      <c r="A201" s="441"/>
      <c r="B201" s="491"/>
      <c r="C201" s="490"/>
      <c r="D201" s="349"/>
      <c r="E201" s="349"/>
      <c r="F201" s="349"/>
      <c r="G201" s="349"/>
      <c r="H201" s="349"/>
      <c r="I201" s="349"/>
      <c r="J201" s="349"/>
      <c r="K201" s="349"/>
      <c r="L201" s="349"/>
      <c r="M201" s="349"/>
      <c r="N201" s="349"/>
      <c r="O201" s="349"/>
      <c r="P201" s="449"/>
      <c r="Q201" s="449"/>
      <c r="R201" s="449"/>
      <c r="S201" s="449"/>
      <c r="T201" s="449"/>
      <c r="U201" s="449"/>
      <c r="V201" s="449"/>
      <c r="W201" s="450"/>
      <c r="X201" s="441"/>
    </row>
    <row r="202" spans="1:24" ht="14.45" customHeight="1" x14ac:dyDescent="0.2">
      <c r="A202" s="441"/>
      <c r="B202" s="491"/>
      <c r="C202" s="490" t="s">
        <v>211</v>
      </c>
      <c r="D202" s="684"/>
      <c r="E202" s="684"/>
      <c r="F202" s="684"/>
      <c r="G202" s="685"/>
      <c r="H202" s="685"/>
      <c r="I202" s="685"/>
      <c r="J202" s="685"/>
      <c r="K202" s="449"/>
      <c r="L202" s="383" t="s">
        <v>211</v>
      </c>
      <c r="M202" s="477"/>
      <c r="N202" s="696">
        <f>'CONTACT INFO'!$C$10</f>
        <v>1111111111</v>
      </c>
      <c r="O202" s="696"/>
      <c r="P202" s="697"/>
      <c r="Q202" s="697"/>
      <c r="R202" s="697"/>
      <c r="S202" s="697"/>
      <c r="T202" s="697"/>
      <c r="U202" s="697"/>
      <c r="V202" s="697"/>
      <c r="W202" s="510"/>
      <c r="X202" s="441"/>
    </row>
    <row r="203" spans="1:24" ht="14.45" customHeight="1" x14ac:dyDescent="0.2">
      <c r="A203" s="441"/>
      <c r="B203" s="491"/>
      <c r="C203" s="490"/>
      <c r="D203" s="349"/>
      <c r="E203" s="349"/>
      <c r="F203" s="349"/>
      <c r="G203" s="349"/>
      <c r="H203" s="349"/>
      <c r="I203" s="349"/>
      <c r="J203" s="349"/>
      <c r="K203" s="349"/>
      <c r="L203" s="349"/>
      <c r="M203" s="349"/>
      <c r="N203" s="349"/>
      <c r="O203" s="349"/>
      <c r="P203" s="349"/>
      <c r="Q203" s="349"/>
      <c r="R203" s="349"/>
      <c r="S203" s="349"/>
      <c r="T203" s="349"/>
      <c r="U203" s="349"/>
      <c r="V203" s="349"/>
      <c r="W203" s="476"/>
      <c r="X203" s="441"/>
    </row>
    <row r="204" spans="1:24" ht="14.45" customHeight="1" x14ac:dyDescent="0.2">
      <c r="A204" s="441"/>
      <c r="B204" s="491"/>
      <c r="C204" s="490" t="s">
        <v>321</v>
      </c>
      <c r="D204" s="349"/>
      <c r="E204" s="684"/>
      <c r="F204" s="685"/>
      <c r="G204" s="685"/>
      <c r="H204" s="685"/>
      <c r="I204" s="685"/>
      <c r="J204" s="685"/>
      <c r="K204" s="449"/>
      <c r="L204" s="698" t="s">
        <v>321</v>
      </c>
      <c r="M204" s="699"/>
      <c r="N204" s="699"/>
      <c r="O204" s="477"/>
      <c r="P204" s="684" t="str">
        <f>'CONTACT INFO'!$C$9</f>
        <v>CITY, STATE, ZIP</v>
      </c>
      <c r="Q204" s="695"/>
      <c r="R204" s="695"/>
      <c r="S204" s="695"/>
      <c r="T204" s="695"/>
      <c r="U204" s="695"/>
      <c r="V204" s="695"/>
      <c r="W204" s="483"/>
      <c r="X204" s="441"/>
    </row>
    <row r="205" spans="1:24" ht="14.45" customHeight="1" x14ac:dyDescent="0.2">
      <c r="A205" s="441"/>
      <c r="B205" s="491"/>
      <c r="C205" s="490"/>
      <c r="D205" s="490"/>
      <c r="E205" s="490"/>
      <c r="F205" s="490"/>
      <c r="G205" s="490"/>
      <c r="H205" s="490"/>
      <c r="I205" s="490"/>
      <c r="J205" s="490"/>
      <c r="K205" s="490"/>
      <c r="L205" s="490"/>
      <c r="M205" s="490"/>
      <c r="N205" s="490"/>
      <c r="O205" s="490"/>
      <c r="P205" s="449"/>
      <c r="Q205" s="449"/>
      <c r="R205" s="449"/>
      <c r="S205" s="449"/>
      <c r="T205" s="449"/>
      <c r="U205" s="449"/>
      <c r="V205" s="449"/>
      <c r="W205" s="450"/>
      <c r="X205" s="441"/>
    </row>
    <row r="206" spans="1:24" ht="14.45" customHeight="1" x14ac:dyDescent="0.2">
      <c r="A206" s="441"/>
      <c r="B206" s="491"/>
      <c r="C206" s="700" t="s">
        <v>322</v>
      </c>
      <c r="D206" s="701"/>
      <c r="E206" s="701"/>
      <c r="F206" s="701"/>
      <c r="G206" s="701"/>
      <c r="H206" s="701"/>
      <c r="I206" s="701"/>
      <c r="J206" s="701"/>
      <c r="K206" s="701"/>
      <c r="L206" s="701"/>
      <c r="M206" s="701"/>
      <c r="N206" s="701"/>
      <c r="O206" s="701"/>
      <c r="P206" s="701"/>
      <c r="Q206" s="478"/>
      <c r="R206" s="479" t="s">
        <v>215</v>
      </c>
      <c r="S206" s="702"/>
      <c r="T206" s="702"/>
      <c r="U206" s="702"/>
      <c r="V206" s="702"/>
      <c r="W206" s="511"/>
      <c r="X206" s="441"/>
    </row>
    <row r="207" spans="1:24" ht="14.45" customHeight="1" x14ac:dyDescent="0.2">
      <c r="A207" s="441"/>
      <c r="B207" s="491"/>
      <c r="C207" s="701"/>
      <c r="D207" s="701"/>
      <c r="E207" s="701"/>
      <c r="F207" s="701"/>
      <c r="G207" s="701"/>
      <c r="H207" s="701"/>
      <c r="I207" s="701"/>
      <c r="J207" s="701"/>
      <c r="K207" s="701"/>
      <c r="L207" s="701"/>
      <c r="M207" s="701"/>
      <c r="N207" s="701"/>
      <c r="O207" s="701"/>
      <c r="P207" s="701"/>
      <c r="Q207" s="480"/>
      <c r="R207" s="481" t="s">
        <v>216</v>
      </c>
      <c r="S207" s="758"/>
      <c r="T207" s="758"/>
      <c r="U207" s="758"/>
      <c r="V207" s="758"/>
      <c r="W207" s="483"/>
      <c r="X207" s="441"/>
    </row>
    <row r="208" spans="1:24" ht="14.45" customHeight="1" x14ac:dyDescent="0.2">
      <c r="A208" s="441"/>
      <c r="B208" s="491"/>
      <c r="C208" s="482"/>
      <c r="D208" s="482"/>
      <c r="E208" s="482"/>
      <c r="F208" s="482"/>
      <c r="G208" s="482"/>
      <c r="H208" s="482"/>
      <c r="I208" s="482"/>
      <c r="J208" s="482"/>
      <c r="K208" s="482"/>
      <c r="L208" s="482"/>
      <c r="M208" s="482"/>
      <c r="N208" s="482"/>
      <c r="O208" s="482"/>
      <c r="P208" s="482"/>
      <c r="Q208" s="480"/>
      <c r="R208" s="481"/>
      <c r="S208" s="466"/>
      <c r="T208" s="466"/>
      <c r="U208" s="466"/>
      <c r="V208" s="466"/>
      <c r="W208" s="483"/>
      <c r="X208" s="441"/>
    </row>
    <row r="209" spans="1:24" ht="14.45" customHeight="1" x14ac:dyDescent="0.2">
      <c r="A209" s="441"/>
      <c r="B209" s="491"/>
      <c r="C209" s="482"/>
      <c r="D209" s="482"/>
      <c r="E209" s="482"/>
      <c r="F209" s="482"/>
      <c r="G209" s="482"/>
      <c r="H209" s="482"/>
      <c r="I209" s="482"/>
      <c r="J209" s="482"/>
      <c r="K209" s="482"/>
      <c r="L209" s="482"/>
      <c r="M209" s="482"/>
      <c r="N209" s="482"/>
      <c r="O209" s="482"/>
      <c r="P209" s="482"/>
      <c r="Q209" s="480"/>
      <c r="R209" s="481"/>
      <c r="S209" s="466"/>
      <c r="T209" s="466"/>
      <c r="U209" s="466"/>
      <c r="V209" s="466"/>
      <c r="W209" s="483"/>
      <c r="X209" s="441"/>
    </row>
    <row r="210" spans="1:24" ht="14.45" customHeight="1" x14ac:dyDescent="0.2">
      <c r="A210" s="441"/>
      <c r="B210" s="491"/>
      <c r="C210" s="482"/>
      <c r="D210" s="482"/>
      <c r="E210" s="482"/>
      <c r="F210" s="482"/>
      <c r="G210" s="482"/>
      <c r="H210" s="482"/>
      <c r="I210" s="482"/>
      <c r="J210" s="482"/>
      <c r="K210" s="482"/>
      <c r="L210" s="482"/>
      <c r="M210" s="482"/>
      <c r="N210" s="482"/>
      <c r="O210" s="482"/>
      <c r="P210" s="482"/>
      <c r="Q210" s="480"/>
      <c r="R210" s="481"/>
      <c r="S210" s="466"/>
      <c r="T210" s="466"/>
      <c r="U210" s="466"/>
      <c r="V210" s="466"/>
      <c r="W210" s="483"/>
      <c r="X210" s="441"/>
    </row>
    <row r="211" spans="1:24" ht="16.899999999999999" customHeight="1" x14ac:dyDescent="0.2">
      <c r="A211" s="441"/>
      <c r="B211" s="491"/>
      <c r="C211" s="482"/>
      <c r="D211" s="482"/>
      <c r="E211" s="482"/>
      <c r="F211" s="482"/>
      <c r="G211" s="482"/>
      <c r="H211" s="482"/>
      <c r="I211" s="482"/>
      <c r="J211" s="482"/>
      <c r="K211" s="482"/>
      <c r="L211" s="482"/>
      <c r="M211" s="482"/>
      <c r="N211" s="482"/>
      <c r="O211" s="482"/>
      <c r="P211" s="482"/>
      <c r="Q211" s="480"/>
      <c r="R211" s="481"/>
      <c r="S211" s="466"/>
      <c r="T211" s="466"/>
      <c r="U211" s="466"/>
      <c r="V211" s="466"/>
      <c r="W211" s="483"/>
      <c r="X211" s="441"/>
    </row>
    <row r="212" spans="1:24" ht="12.95" customHeight="1" x14ac:dyDescent="0.2">
      <c r="A212" s="441"/>
      <c r="B212" s="491"/>
      <c r="C212" s="532"/>
      <c r="D212" s="532"/>
      <c r="E212" s="532"/>
      <c r="F212" s="532"/>
      <c r="G212" s="532"/>
      <c r="H212" s="532"/>
      <c r="I212" s="532"/>
      <c r="J212" s="532"/>
      <c r="K212" s="532"/>
      <c r="L212" s="532"/>
      <c r="M212" s="532"/>
      <c r="N212" s="532"/>
      <c r="O212" s="532"/>
      <c r="P212" s="532"/>
      <c r="Q212" s="532"/>
      <c r="R212" s="532"/>
      <c r="S212" s="532"/>
      <c r="T212" s="532"/>
      <c r="U212" s="532"/>
      <c r="V212" s="532"/>
      <c r="W212" s="533"/>
      <c r="X212" s="441"/>
    </row>
    <row r="213" spans="1:24" ht="16.899999999999999" customHeight="1" x14ac:dyDescent="0.2">
      <c r="A213" s="441"/>
      <c r="B213" s="494">
        <v>4</v>
      </c>
      <c r="C213" s="449"/>
      <c r="D213" s="449"/>
      <c r="E213" s="449"/>
      <c r="F213" s="449"/>
      <c r="G213" s="449"/>
      <c r="H213" s="449"/>
      <c r="I213" s="449"/>
      <c r="J213" s="449"/>
      <c r="K213" s="449"/>
      <c r="L213" s="449"/>
      <c r="M213" s="449"/>
      <c r="N213" s="449"/>
      <c r="O213" s="449"/>
      <c r="P213" s="449"/>
      <c r="Q213" s="449"/>
      <c r="R213" s="449"/>
      <c r="S213" s="449"/>
      <c r="T213" s="449"/>
      <c r="U213" s="449"/>
      <c r="V213" s="449"/>
      <c r="W213" s="450"/>
      <c r="X213" s="441"/>
    </row>
    <row r="214" spans="1:24" ht="30" customHeight="1" x14ac:dyDescent="0.2">
      <c r="A214" s="441"/>
      <c r="B214" s="491"/>
      <c r="C214" s="449"/>
      <c r="D214" s="449"/>
      <c r="E214" s="449"/>
      <c r="F214" s="449"/>
      <c r="G214" s="449"/>
      <c r="H214" s="449"/>
      <c r="I214" s="449"/>
      <c r="J214" s="449"/>
      <c r="K214" s="449"/>
      <c r="L214" s="449"/>
      <c r="M214" s="449"/>
      <c r="N214" s="449"/>
      <c r="O214" s="449"/>
      <c r="P214" s="449"/>
      <c r="Q214" s="449"/>
      <c r="R214" s="449"/>
      <c r="S214" s="449"/>
      <c r="T214" s="449"/>
      <c r="U214" s="449"/>
      <c r="V214" s="449"/>
      <c r="W214" s="450"/>
      <c r="X214" s="441"/>
    </row>
    <row r="215" spans="1:24" ht="14.45" customHeight="1" x14ac:dyDescent="0.2">
      <c r="A215" s="441"/>
      <c r="B215" s="491"/>
      <c r="C215" s="449"/>
      <c r="D215" s="449"/>
      <c r="E215" s="449"/>
      <c r="F215" s="449"/>
      <c r="G215" s="449"/>
      <c r="H215" s="449"/>
      <c r="I215" s="449"/>
      <c r="J215" s="449"/>
      <c r="K215" s="449"/>
      <c r="L215" s="449"/>
      <c r="M215" s="449"/>
      <c r="N215" s="449"/>
      <c r="O215" s="449"/>
      <c r="P215" s="449"/>
      <c r="Q215" s="449"/>
      <c r="R215" s="449"/>
      <c r="S215" s="449"/>
      <c r="T215" s="449"/>
      <c r="U215" s="449"/>
      <c r="V215" s="449"/>
      <c r="W215" s="450"/>
      <c r="X215" s="441"/>
    </row>
    <row r="216" spans="1:24" ht="14.45" customHeight="1" x14ac:dyDescent="0.2">
      <c r="A216" s="441"/>
      <c r="B216" s="491"/>
      <c r="C216" s="714"/>
      <c r="D216" s="714"/>
      <c r="E216" s="449"/>
      <c r="F216" s="458"/>
      <c r="G216" s="458"/>
      <c r="H216" s="458"/>
      <c r="I216" s="458"/>
      <c r="J216" s="458"/>
      <c r="K216" s="458"/>
      <c r="L216" s="458"/>
      <c r="M216" s="458"/>
      <c r="N216" s="458"/>
      <c r="O216" s="458"/>
      <c r="P216" s="458"/>
      <c r="Q216" s="736" t="s">
        <v>311</v>
      </c>
      <c r="R216" s="737"/>
      <c r="S216" s="737"/>
      <c r="T216" s="737"/>
      <c r="U216" s="737"/>
      <c r="V216" s="737"/>
      <c r="W216" s="496"/>
      <c r="X216" s="441"/>
    </row>
    <row r="217" spans="1:24" ht="14.45" customHeight="1" x14ac:dyDescent="0.2">
      <c r="A217" s="441"/>
      <c r="B217" s="491"/>
      <c r="C217" s="457"/>
      <c r="D217" s="457"/>
      <c r="E217" s="458"/>
      <c r="F217" s="458"/>
      <c r="G217" s="458"/>
      <c r="H217" s="458"/>
      <c r="I217" s="458"/>
      <c r="J217" s="458"/>
      <c r="K217" s="458"/>
      <c r="L217" s="458"/>
      <c r="M217" s="458"/>
      <c r="N217" s="458"/>
      <c r="O217" s="458"/>
      <c r="P217" s="458"/>
      <c r="Q217" s="458"/>
      <c r="R217" s="458"/>
      <c r="S217" s="458"/>
      <c r="T217" s="458"/>
      <c r="U217" s="458"/>
      <c r="V217" s="458"/>
      <c r="W217" s="460"/>
      <c r="X217" s="441"/>
    </row>
    <row r="218" spans="1:24" ht="14.45" customHeight="1" x14ac:dyDescent="0.2">
      <c r="A218" s="441"/>
      <c r="B218" s="491"/>
      <c r="C218" s="709" t="s">
        <v>200</v>
      </c>
      <c r="D218" s="710"/>
      <c r="E218" s="710"/>
      <c r="F218" s="710"/>
      <c r="G218" s="710"/>
      <c r="H218" s="711" t="str">
        <f>'CONTACT INFO'!C13</f>
        <v>SRN</v>
      </c>
      <c r="I218" s="712"/>
      <c r="J218" s="712"/>
      <c r="K218" s="712"/>
      <c r="L218" s="712"/>
      <c r="M218" s="695"/>
      <c r="N218" s="449"/>
      <c r="O218" s="449"/>
      <c r="P218" s="449"/>
      <c r="Q218" s="738" t="s">
        <v>202</v>
      </c>
      <c r="R218" s="739"/>
      <c r="S218" s="380"/>
      <c r="T218" s="740" t="str">
        <f>'CONTACT INFO'!C16</f>
        <v>LETTING DATE</v>
      </c>
      <c r="U218" s="695"/>
      <c r="V218" s="695"/>
      <c r="W218" s="483"/>
      <c r="X218" s="441"/>
    </row>
    <row r="219" spans="1:24" ht="14.45" customHeight="1" x14ac:dyDescent="0.2">
      <c r="A219" s="441"/>
      <c r="B219" s="491"/>
      <c r="C219" s="457"/>
      <c r="D219" s="457"/>
      <c r="E219" s="457"/>
      <c r="F219" s="457"/>
      <c r="G219" s="457"/>
      <c r="H219" s="457"/>
      <c r="I219" s="457"/>
      <c r="J219" s="457"/>
      <c r="K219" s="457"/>
      <c r="L219" s="457"/>
      <c r="M219" s="457"/>
      <c r="N219" s="457"/>
      <c r="O219" s="457"/>
      <c r="P219" s="457"/>
      <c r="Q219" s="457"/>
      <c r="R219" s="457"/>
      <c r="S219" s="457"/>
      <c r="T219" s="461"/>
      <c r="U219" s="461"/>
      <c r="V219" s="461"/>
      <c r="W219" s="462"/>
      <c r="X219" s="441"/>
    </row>
    <row r="220" spans="1:24" ht="14.45" customHeight="1" x14ac:dyDescent="0.2">
      <c r="A220" s="441"/>
      <c r="B220" s="491"/>
      <c r="C220" s="487" t="s">
        <v>203</v>
      </c>
      <c r="D220" s="463"/>
      <c r="E220" s="463"/>
      <c r="F220" s="463"/>
      <c r="G220" s="463"/>
      <c r="H220" s="463"/>
      <c r="I220" s="463"/>
      <c r="J220" s="463"/>
      <c r="K220" s="463"/>
      <c r="L220" s="463"/>
      <c r="M220" s="449"/>
      <c r="N220" s="449"/>
      <c r="O220" s="449"/>
      <c r="P220" s="449"/>
      <c r="Q220" s="738" t="s">
        <v>204</v>
      </c>
      <c r="R220" s="741"/>
      <c r="S220" s="380"/>
      <c r="T220" s="742" t="str">
        <f>'CONTACT INFO'!C17</f>
        <v>ITEM NUMBER</v>
      </c>
      <c r="U220" s="695"/>
      <c r="V220" s="695"/>
      <c r="W220" s="483"/>
      <c r="X220" s="441"/>
    </row>
    <row r="221" spans="1:24" ht="14.45" customHeight="1" x14ac:dyDescent="0.2">
      <c r="A221" s="441"/>
      <c r="B221" s="491"/>
      <c r="C221" s="457"/>
      <c r="D221" s="457"/>
      <c r="E221" s="457"/>
      <c r="F221" s="457"/>
      <c r="G221" s="457"/>
      <c r="H221" s="457"/>
      <c r="I221" s="457"/>
      <c r="J221" s="457"/>
      <c r="K221" s="457"/>
      <c r="L221" s="457"/>
      <c r="M221" s="457"/>
      <c r="N221" s="457"/>
      <c r="O221" s="457"/>
      <c r="P221" s="457"/>
      <c r="Q221" s="457"/>
      <c r="R221" s="457"/>
      <c r="S221" s="457"/>
      <c r="T221" s="461"/>
      <c r="U221" s="461"/>
      <c r="V221" s="461"/>
      <c r="W221" s="462"/>
      <c r="X221" s="441"/>
    </row>
    <row r="222" spans="1:24" ht="14.45" customHeight="1" x14ac:dyDescent="0.2">
      <c r="A222" s="441"/>
      <c r="B222" s="491"/>
      <c r="C222" s="714" t="s">
        <v>205</v>
      </c>
      <c r="D222" s="737"/>
      <c r="E222" s="737"/>
      <c r="F222" s="457"/>
      <c r="G222" s="457"/>
      <c r="H222" s="457"/>
      <c r="I222" s="457"/>
      <c r="J222" s="457"/>
      <c r="K222" s="457"/>
      <c r="L222" s="457"/>
      <c r="M222" s="449"/>
      <c r="N222" s="449"/>
      <c r="O222" s="449"/>
      <c r="P222" s="449"/>
      <c r="Q222" s="738" t="s">
        <v>312</v>
      </c>
      <c r="R222" s="741"/>
      <c r="S222" s="380"/>
      <c r="T222" s="743" t="str">
        <f>'CONTACT INFO'!C19</f>
        <v>CONTRACT NUMBER</v>
      </c>
      <c r="U222" s="744"/>
      <c r="V222" s="744"/>
      <c r="W222" s="497"/>
      <c r="X222" s="441"/>
    </row>
    <row r="223" spans="1:24" ht="14.45" customHeight="1" x14ac:dyDescent="0.2">
      <c r="A223" s="441"/>
      <c r="B223" s="491"/>
      <c r="C223" s="714"/>
      <c r="D223" s="714"/>
      <c r="E223" s="714"/>
      <c r="F223" s="714"/>
      <c r="G223" s="714"/>
      <c r="H223" s="714"/>
      <c r="I223" s="714"/>
      <c r="J223" s="714"/>
      <c r="K223" s="714"/>
      <c r="L223" s="714"/>
      <c r="M223" s="714"/>
      <c r="N223" s="714"/>
      <c r="O223" s="714"/>
      <c r="P223" s="714"/>
      <c r="Q223" s="714"/>
      <c r="R223" s="714"/>
      <c r="S223" s="714"/>
      <c r="T223" s="714"/>
      <c r="U223" s="714"/>
      <c r="V223" s="714"/>
      <c r="W223" s="498"/>
      <c r="X223" s="441"/>
    </row>
    <row r="224" spans="1:24" ht="54.6" customHeight="1" x14ac:dyDescent="0.2">
      <c r="A224" s="441"/>
      <c r="B224" s="492"/>
      <c r="C224" s="745" t="s">
        <v>309</v>
      </c>
      <c r="D224" s="745"/>
      <c r="E224" s="745"/>
      <c r="F224" s="745"/>
      <c r="G224" s="745"/>
      <c r="H224" s="745"/>
      <c r="I224" s="745"/>
      <c r="J224" s="745"/>
      <c r="K224" s="745"/>
      <c r="L224" s="745"/>
      <c r="M224" s="745"/>
      <c r="N224" s="745"/>
      <c r="O224" s="745"/>
      <c r="P224" s="745"/>
      <c r="Q224" s="745"/>
      <c r="R224" s="745"/>
      <c r="S224" s="745"/>
      <c r="T224" s="745"/>
      <c r="U224" s="745"/>
      <c r="V224" s="745"/>
      <c r="W224" s="499"/>
      <c r="X224" s="441"/>
    </row>
    <row r="225" spans="1:24" ht="14.45" customHeight="1" x14ac:dyDescent="0.2">
      <c r="A225" s="441"/>
      <c r="B225" s="491"/>
      <c r="C225" s="464"/>
      <c r="D225" s="464"/>
      <c r="E225" s="464"/>
      <c r="F225" s="464"/>
      <c r="G225" s="464"/>
      <c r="H225" s="464"/>
      <c r="I225" s="464"/>
      <c r="J225" s="464"/>
      <c r="K225" s="464"/>
      <c r="L225" s="464"/>
      <c r="M225" s="464"/>
      <c r="N225" s="464"/>
      <c r="O225" s="464"/>
      <c r="P225" s="464"/>
      <c r="Q225" s="464"/>
      <c r="R225" s="464"/>
      <c r="S225" s="464"/>
      <c r="T225" s="464"/>
      <c r="U225" s="464"/>
      <c r="V225" s="464"/>
      <c r="W225" s="465"/>
      <c r="X225" s="441"/>
    </row>
    <row r="226" spans="1:24" ht="20.45" customHeight="1" x14ac:dyDescent="0.2">
      <c r="A226" s="441"/>
      <c r="B226" s="491"/>
      <c r="C226" s="713" t="s">
        <v>206</v>
      </c>
      <c r="D226" s="713"/>
      <c r="E226" s="714"/>
      <c r="F226" s="714"/>
      <c r="G226" s="714"/>
      <c r="H226" s="714"/>
      <c r="I226" s="714"/>
      <c r="J226" s="714"/>
      <c r="K226" s="714"/>
      <c r="L226" s="714"/>
      <c r="M226" s="714"/>
      <c r="N226" s="457"/>
      <c r="O226" s="457"/>
      <c r="P226" s="449"/>
      <c r="Q226" s="449"/>
      <c r="R226" s="449"/>
      <c r="S226" s="449"/>
      <c r="T226" s="449"/>
      <c r="U226" s="449"/>
      <c r="V226" s="449"/>
      <c r="W226" s="450"/>
      <c r="X226" s="441"/>
    </row>
    <row r="227" spans="1:24" ht="14.45" customHeight="1" x14ac:dyDescent="0.25">
      <c r="A227" s="441"/>
      <c r="B227" s="493"/>
      <c r="C227" s="686" t="s">
        <v>313</v>
      </c>
      <c r="D227" s="687"/>
      <c r="E227" s="467" t="s">
        <v>314</v>
      </c>
      <c r="F227" s="375" t="str">
        <f>'CONTACT INFO'!F5</f>
        <v>NO</v>
      </c>
      <c r="G227" s="351"/>
      <c r="H227" s="688" t="s">
        <v>315</v>
      </c>
      <c r="I227" s="689"/>
      <c r="J227" s="375" t="str">
        <f>'CONTACT INFO'!F6</f>
        <v>NO</v>
      </c>
      <c r="K227" s="690" t="s">
        <v>316</v>
      </c>
      <c r="L227" s="691"/>
      <c r="M227" s="691"/>
      <c r="N227" s="379"/>
      <c r="O227" s="372" t="str">
        <f>'CONTACT INFO'!F7</f>
        <v>NO</v>
      </c>
      <c r="P227" s="734" t="s">
        <v>338</v>
      </c>
      <c r="Q227" s="735"/>
      <c r="R227" s="374" t="str">
        <f>'CONTACT INFO'!F8</f>
        <v>NO</v>
      </c>
      <c r="S227" s="355"/>
      <c r="T227" s="716" t="s">
        <v>317</v>
      </c>
      <c r="U227" s="689"/>
      <c r="V227" s="376" t="str">
        <f>'CONTACT INFO'!F9</f>
        <v>NO</v>
      </c>
      <c r="W227" s="468"/>
      <c r="X227" s="441"/>
    </row>
    <row r="228" spans="1:24" ht="9" customHeight="1" x14ac:dyDescent="0.25">
      <c r="A228" s="441"/>
      <c r="B228" s="493"/>
      <c r="C228" s="352"/>
      <c r="D228" s="382"/>
      <c r="E228" s="353"/>
      <c r="F228" s="380"/>
      <c r="G228" s="380"/>
      <c r="H228" s="380"/>
      <c r="I228" s="380"/>
      <c r="J228" s="378"/>
      <c r="K228" s="380"/>
      <c r="L228" s="380"/>
      <c r="M228" s="380"/>
      <c r="N228" s="380"/>
      <c r="O228" s="380"/>
      <c r="P228" s="380"/>
      <c r="Q228" s="380"/>
      <c r="R228" s="380"/>
      <c r="S228" s="380"/>
      <c r="T228" s="380"/>
      <c r="U228" s="380"/>
      <c r="V228" s="380"/>
      <c r="W228" s="483"/>
      <c r="X228" s="441"/>
    </row>
    <row r="229" spans="1:24" ht="14.45" customHeight="1" x14ac:dyDescent="0.2">
      <c r="A229" s="441"/>
      <c r="B229" s="491"/>
      <c r="C229" s="715" t="s">
        <v>310</v>
      </c>
      <c r="D229" s="717" t="s">
        <v>318</v>
      </c>
      <c r="E229" s="718"/>
      <c r="F229" s="718"/>
      <c r="G229" s="718"/>
      <c r="H229" s="718"/>
      <c r="I229" s="718"/>
      <c r="J229" s="718"/>
      <c r="K229" s="718"/>
      <c r="L229" s="718"/>
      <c r="M229" s="718"/>
      <c r="N229" s="469"/>
      <c r="O229" s="721" t="s">
        <v>90</v>
      </c>
      <c r="P229" s="761"/>
      <c r="Q229" s="721" t="s">
        <v>207</v>
      </c>
      <c r="R229" s="722"/>
      <c r="S229" s="722"/>
      <c r="T229" s="723"/>
      <c r="U229" s="721" t="s">
        <v>11</v>
      </c>
      <c r="V229" s="727"/>
      <c r="W229" s="500"/>
      <c r="X229" s="441"/>
    </row>
    <row r="230" spans="1:24" ht="14.45" customHeight="1" x14ac:dyDescent="0.2">
      <c r="A230" s="441"/>
      <c r="B230" s="491"/>
      <c r="C230" s="715"/>
      <c r="D230" s="719"/>
      <c r="E230" s="720"/>
      <c r="F230" s="720"/>
      <c r="G230" s="720"/>
      <c r="H230" s="720"/>
      <c r="I230" s="720"/>
      <c r="J230" s="720"/>
      <c r="K230" s="720"/>
      <c r="L230" s="720"/>
      <c r="M230" s="720"/>
      <c r="N230" s="381"/>
      <c r="O230" s="762"/>
      <c r="P230" s="763"/>
      <c r="Q230" s="724"/>
      <c r="R230" s="725"/>
      <c r="S230" s="725"/>
      <c r="T230" s="726"/>
      <c r="U230" s="728"/>
      <c r="V230" s="729"/>
      <c r="W230" s="500"/>
      <c r="X230" s="441"/>
    </row>
    <row r="231" spans="1:24" ht="14.45" customHeight="1" x14ac:dyDescent="0.2">
      <c r="A231" s="441"/>
      <c r="B231" s="491"/>
      <c r="C231" s="488" t="str">
        <f>IF('PIN 19'!$G$52&gt;0,+'PIN 19'!$G$5," ")</f>
        <v xml:space="preserve"> </v>
      </c>
      <c r="D231" s="692" t="str">
        <f>IF('PIN 19'!$G$52&gt;0,+'PIN 19'!$G$6," ")</f>
        <v xml:space="preserve"> </v>
      </c>
      <c r="E231" s="693"/>
      <c r="F231" s="693"/>
      <c r="G231" s="693"/>
      <c r="H231" s="693"/>
      <c r="I231" s="693"/>
      <c r="J231" s="693"/>
      <c r="K231" s="693"/>
      <c r="L231" s="693"/>
      <c r="M231" s="693"/>
      <c r="N231" s="694"/>
      <c r="O231" s="759" t="str">
        <f>IF('PIN 19'!$G$52&gt;0,+'PIN 19'!$G$7," ")</f>
        <v xml:space="preserve"> </v>
      </c>
      <c r="P231" s="760"/>
      <c r="Q231" s="730" t="str">
        <f>IF('PIN 19'!$G$52&gt;0,ROUND(+'PIN 19'!$G$56,2)," ")</f>
        <v xml:space="preserve"> </v>
      </c>
      <c r="R231" s="731"/>
      <c r="S231" s="731"/>
      <c r="T231" s="732"/>
      <c r="U231" s="733" t="str">
        <f>IF('PIN 19'!$G$52&gt;0,Q231*O231," ")</f>
        <v xml:space="preserve"> </v>
      </c>
      <c r="V231" s="731"/>
      <c r="W231" s="501"/>
      <c r="X231" s="441"/>
    </row>
    <row r="232" spans="1:24" ht="14.45" customHeight="1" x14ac:dyDescent="0.2">
      <c r="A232" s="441"/>
      <c r="B232" s="491"/>
      <c r="C232" s="488" t="str">
        <f>IF('PIN 20'!$G$52&gt;0,+'PIN 20'!$G$5," ")</f>
        <v xml:space="preserve"> </v>
      </c>
      <c r="D232" s="692" t="str">
        <f>IF('PIN 20'!$G$52&gt;0,+'PIN 20'!$G$6," ")</f>
        <v xml:space="preserve"> </v>
      </c>
      <c r="E232" s="693"/>
      <c r="F232" s="693"/>
      <c r="G232" s="693"/>
      <c r="H232" s="693"/>
      <c r="I232" s="693"/>
      <c r="J232" s="693"/>
      <c r="K232" s="693"/>
      <c r="L232" s="693"/>
      <c r="M232" s="693"/>
      <c r="N232" s="694"/>
      <c r="O232" s="759" t="str">
        <f>IF('PIN 20'!$G$52&gt;0,+'PIN 20'!$G$7," ")</f>
        <v xml:space="preserve"> </v>
      </c>
      <c r="P232" s="760"/>
      <c r="Q232" s="730" t="str">
        <f>IF('PIN 20'!$G$52&gt;0,ROUND(+'PIN 20'!$G$56,2)," ")</f>
        <v xml:space="preserve"> </v>
      </c>
      <c r="R232" s="731"/>
      <c r="S232" s="731"/>
      <c r="T232" s="732"/>
      <c r="U232" s="733" t="str">
        <f>IF('PIN 20'!$G$52&gt;0,Q232*O232," ")</f>
        <v xml:space="preserve"> </v>
      </c>
      <c r="V232" s="731"/>
      <c r="W232" s="501"/>
      <c r="X232" s="441"/>
    </row>
    <row r="233" spans="1:24" ht="14.45" customHeight="1" x14ac:dyDescent="0.2">
      <c r="A233" s="441"/>
      <c r="B233" s="491"/>
      <c r="C233" s="488"/>
      <c r="D233" s="692"/>
      <c r="E233" s="693"/>
      <c r="F233" s="693"/>
      <c r="G233" s="693"/>
      <c r="H233" s="693"/>
      <c r="I233" s="693"/>
      <c r="J233" s="693"/>
      <c r="K233" s="693"/>
      <c r="L233" s="693"/>
      <c r="M233" s="693"/>
      <c r="N233" s="694"/>
      <c r="O233" s="759"/>
      <c r="P233" s="760"/>
      <c r="Q233" s="730"/>
      <c r="R233" s="731"/>
      <c r="S233" s="731"/>
      <c r="T233" s="732"/>
      <c r="U233" s="733"/>
      <c r="V233" s="731"/>
      <c r="W233" s="501"/>
      <c r="X233" s="441"/>
    </row>
    <row r="234" spans="1:24" ht="14.45" customHeight="1" x14ac:dyDescent="0.2">
      <c r="A234" s="441"/>
      <c r="B234" s="491"/>
      <c r="C234" s="488"/>
      <c r="D234" s="692"/>
      <c r="E234" s="693"/>
      <c r="F234" s="693"/>
      <c r="G234" s="693"/>
      <c r="H234" s="693"/>
      <c r="I234" s="693"/>
      <c r="J234" s="693"/>
      <c r="K234" s="693"/>
      <c r="L234" s="693"/>
      <c r="M234" s="693"/>
      <c r="N234" s="694"/>
      <c r="O234" s="759"/>
      <c r="P234" s="760"/>
      <c r="Q234" s="730"/>
      <c r="R234" s="731"/>
      <c r="S234" s="731"/>
      <c r="T234" s="732"/>
      <c r="U234" s="733"/>
      <c r="V234" s="731"/>
      <c r="W234" s="501"/>
      <c r="X234" s="441"/>
    </row>
    <row r="235" spans="1:24" ht="14.45" customHeight="1" x14ac:dyDescent="0.2">
      <c r="A235" s="441"/>
      <c r="B235" s="491"/>
      <c r="C235" s="488"/>
      <c r="D235" s="692"/>
      <c r="E235" s="693"/>
      <c r="F235" s="693"/>
      <c r="G235" s="693"/>
      <c r="H235" s="693"/>
      <c r="I235" s="693"/>
      <c r="J235" s="693"/>
      <c r="K235" s="693"/>
      <c r="L235" s="693"/>
      <c r="M235" s="693"/>
      <c r="N235" s="694"/>
      <c r="O235" s="759"/>
      <c r="P235" s="760"/>
      <c r="Q235" s="730"/>
      <c r="R235" s="731"/>
      <c r="S235" s="731"/>
      <c r="T235" s="732"/>
      <c r="U235" s="733"/>
      <c r="V235" s="731"/>
      <c r="W235" s="501"/>
      <c r="X235" s="441"/>
    </row>
    <row r="236" spans="1:24" ht="14.45" customHeight="1" x14ac:dyDescent="0.2">
      <c r="A236" s="441"/>
      <c r="B236" s="491"/>
      <c r="C236" s="488" t="str">
        <f>IF('PIN 18'!$G$52&gt;0,+'PIN 18'!$G$5," ")</f>
        <v xml:space="preserve"> </v>
      </c>
      <c r="D236" s="692"/>
      <c r="E236" s="693"/>
      <c r="F236" s="693"/>
      <c r="G236" s="693"/>
      <c r="H236" s="693"/>
      <c r="I236" s="693"/>
      <c r="J236" s="693"/>
      <c r="K236" s="693"/>
      <c r="L236" s="693"/>
      <c r="M236" s="693"/>
      <c r="N236" s="694"/>
      <c r="O236" s="759"/>
      <c r="P236" s="760"/>
      <c r="Q236" s="730"/>
      <c r="R236" s="731"/>
      <c r="S236" s="731"/>
      <c r="T236" s="732"/>
      <c r="U236" s="733"/>
      <c r="V236" s="731"/>
      <c r="W236" s="501"/>
      <c r="X236" s="441"/>
    </row>
    <row r="237" spans="1:24" ht="14.45" customHeight="1" x14ac:dyDescent="0.2">
      <c r="A237" s="441"/>
      <c r="B237" s="491"/>
      <c r="C237" s="457"/>
      <c r="D237" s="457"/>
      <c r="E237" s="457"/>
      <c r="F237" s="457"/>
      <c r="G237" s="457"/>
      <c r="H237" s="457"/>
      <c r="I237" s="457"/>
      <c r="J237" s="457"/>
      <c r="K237" s="457"/>
      <c r="L237" s="457"/>
      <c r="M237" s="457"/>
      <c r="N237" s="457"/>
      <c r="O237" s="457"/>
      <c r="P237" s="449"/>
      <c r="Q237" s="449"/>
      <c r="R237" s="449"/>
      <c r="S237" s="747" t="s">
        <v>11</v>
      </c>
      <c r="T237" s="748"/>
      <c r="U237" s="749">
        <f>SUM(U231:V232)</f>
        <v>0</v>
      </c>
      <c r="V237" s="750"/>
      <c r="W237" s="496"/>
      <c r="X237" s="441"/>
    </row>
    <row r="238" spans="1:24" ht="14.45" customHeight="1" x14ac:dyDescent="0.2">
      <c r="A238" s="441"/>
      <c r="B238" s="491"/>
      <c r="C238" s="751" t="s">
        <v>327</v>
      </c>
      <c r="D238" s="752"/>
      <c r="E238" s="752"/>
      <c r="F238" s="752"/>
      <c r="G238" s="752"/>
      <c r="H238" s="752"/>
      <c r="I238" s="752"/>
      <c r="J238" s="752"/>
      <c r="K238" s="752"/>
      <c r="L238" s="752"/>
      <c r="M238" s="752"/>
      <c r="N238" s="752"/>
      <c r="O238" s="752"/>
      <c r="P238" s="752"/>
      <c r="Q238" s="752"/>
      <c r="R238" s="752"/>
      <c r="S238" s="752"/>
      <c r="T238" s="752"/>
      <c r="U238" s="752"/>
      <c r="V238" s="752"/>
      <c r="W238" s="503"/>
      <c r="X238" s="441"/>
    </row>
    <row r="239" spans="1:24" ht="14.45" customHeight="1" x14ac:dyDescent="0.2">
      <c r="A239" s="441"/>
      <c r="B239" s="491"/>
      <c r="C239" s="752"/>
      <c r="D239" s="752"/>
      <c r="E239" s="752"/>
      <c r="F239" s="752"/>
      <c r="G239" s="752"/>
      <c r="H239" s="752"/>
      <c r="I239" s="752"/>
      <c r="J239" s="752"/>
      <c r="K239" s="752"/>
      <c r="L239" s="752"/>
      <c r="M239" s="752"/>
      <c r="N239" s="752"/>
      <c r="O239" s="752"/>
      <c r="P239" s="752"/>
      <c r="Q239" s="752"/>
      <c r="R239" s="752"/>
      <c r="S239" s="752"/>
      <c r="T239" s="752"/>
      <c r="U239" s="752"/>
      <c r="V239" s="752"/>
      <c r="W239" s="503"/>
      <c r="X239" s="441"/>
    </row>
    <row r="240" spans="1:24" ht="14.45" customHeight="1" x14ac:dyDescent="0.2">
      <c r="A240" s="441"/>
      <c r="B240" s="491"/>
      <c r="C240" s="752"/>
      <c r="D240" s="752"/>
      <c r="E240" s="752"/>
      <c r="F240" s="752"/>
      <c r="G240" s="752"/>
      <c r="H240" s="752"/>
      <c r="I240" s="752"/>
      <c r="J240" s="752"/>
      <c r="K240" s="752"/>
      <c r="L240" s="752"/>
      <c r="M240" s="752"/>
      <c r="N240" s="752"/>
      <c r="O240" s="752"/>
      <c r="P240" s="752"/>
      <c r="Q240" s="752"/>
      <c r="R240" s="752"/>
      <c r="S240" s="752"/>
      <c r="T240" s="752"/>
      <c r="U240" s="752"/>
      <c r="V240" s="752"/>
      <c r="W240" s="503"/>
      <c r="X240" s="441"/>
    </row>
    <row r="241" spans="1:24" ht="14.45" customHeight="1" x14ac:dyDescent="0.2">
      <c r="A241" s="441"/>
      <c r="B241" s="491"/>
      <c r="C241" s="753" t="s">
        <v>325</v>
      </c>
      <c r="D241" s="754"/>
      <c r="E241" s="754"/>
      <c r="F241" s="754"/>
      <c r="G241" s="754"/>
      <c r="H241" s="754"/>
      <c r="I241" s="754"/>
      <c r="J241" s="754"/>
      <c r="K241" s="754"/>
      <c r="L241" s="754"/>
      <c r="M241" s="754"/>
      <c r="N241" s="754"/>
      <c r="O241" s="754"/>
      <c r="P241" s="754"/>
      <c r="Q241" s="754"/>
      <c r="R241" s="754"/>
      <c r="S241" s="754"/>
      <c r="T241" s="754"/>
      <c r="U241" s="754"/>
      <c r="V241" s="754"/>
      <c r="W241" s="504"/>
      <c r="X241" s="441"/>
    </row>
    <row r="242" spans="1:24" ht="14.45" customHeight="1" x14ac:dyDescent="0.2">
      <c r="A242" s="441"/>
      <c r="B242" s="491"/>
      <c r="C242" s="753"/>
      <c r="D242" s="754"/>
      <c r="E242" s="754"/>
      <c r="F242" s="754"/>
      <c r="G242" s="754"/>
      <c r="H242" s="754"/>
      <c r="I242" s="754"/>
      <c r="J242" s="754"/>
      <c r="K242" s="754"/>
      <c r="L242" s="754"/>
      <c r="M242" s="754"/>
      <c r="N242" s="754"/>
      <c r="O242" s="754"/>
      <c r="P242" s="754"/>
      <c r="Q242" s="754"/>
      <c r="R242" s="754"/>
      <c r="S242" s="754"/>
      <c r="T242" s="754"/>
      <c r="U242" s="754"/>
      <c r="V242" s="754"/>
      <c r="W242" s="504"/>
      <c r="X242" s="441"/>
    </row>
    <row r="243" spans="1:24" ht="14.45" customHeight="1" x14ac:dyDescent="0.2">
      <c r="A243" s="441"/>
      <c r="B243" s="491"/>
      <c r="C243" s="753"/>
      <c r="D243" s="754"/>
      <c r="E243" s="754"/>
      <c r="F243" s="754"/>
      <c r="G243" s="754"/>
      <c r="H243" s="754"/>
      <c r="I243" s="754"/>
      <c r="J243" s="754"/>
      <c r="K243" s="754"/>
      <c r="L243" s="754"/>
      <c r="M243" s="754"/>
      <c r="N243" s="754"/>
      <c r="O243" s="754"/>
      <c r="P243" s="754"/>
      <c r="Q243" s="754"/>
      <c r="R243" s="754"/>
      <c r="S243" s="754"/>
      <c r="T243" s="754"/>
      <c r="U243" s="754"/>
      <c r="V243" s="754"/>
      <c r="W243" s="504"/>
      <c r="X243" s="441"/>
    </row>
    <row r="244" spans="1:24" ht="14.45" customHeight="1" x14ac:dyDescent="0.2">
      <c r="A244" s="441"/>
      <c r="B244" s="491"/>
      <c r="C244" s="754"/>
      <c r="D244" s="754"/>
      <c r="E244" s="754"/>
      <c r="F244" s="754"/>
      <c r="G244" s="754"/>
      <c r="H244" s="754"/>
      <c r="I244" s="754"/>
      <c r="J244" s="754"/>
      <c r="K244" s="754"/>
      <c r="L244" s="754"/>
      <c r="M244" s="754"/>
      <c r="N244" s="754"/>
      <c r="O244" s="754"/>
      <c r="P244" s="754"/>
      <c r="Q244" s="754"/>
      <c r="R244" s="754"/>
      <c r="S244" s="754"/>
      <c r="T244" s="754"/>
      <c r="U244" s="754"/>
      <c r="V244" s="754"/>
      <c r="W244" s="504"/>
      <c r="X244" s="441"/>
    </row>
    <row r="245" spans="1:24" ht="14.45" customHeight="1" x14ac:dyDescent="0.25">
      <c r="A245" s="441"/>
      <c r="B245" s="491"/>
      <c r="C245" s="755" t="s">
        <v>323</v>
      </c>
      <c r="D245" s="756"/>
      <c r="E245" s="756"/>
      <c r="F245" s="756"/>
      <c r="G245" s="756"/>
      <c r="H245" s="756"/>
      <c r="I245" s="756"/>
      <c r="J245" s="756"/>
      <c r="K245" s="756"/>
      <c r="L245" s="756"/>
      <c r="M245" s="756"/>
      <c r="N245" s="756"/>
      <c r="O245" s="756"/>
      <c r="P245" s="756"/>
      <c r="Q245" s="756"/>
      <c r="R245" s="756"/>
      <c r="S245" s="756"/>
      <c r="T245" s="756"/>
      <c r="U245" s="756"/>
      <c r="V245" s="756"/>
      <c r="W245" s="505"/>
      <c r="X245" s="441"/>
    </row>
    <row r="246" spans="1:24" ht="14.45" customHeight="1" x14ac:dyDescent="0.25">
      <c r="A246" s="441"/>
      <c r="B246" s="491"/>
      <c r="C246" s="756"/>
      <c r="D246" s="756"/>
      <c r="E246" s="756"/>
      <c r="F246" s="756"/>
      <c r="G246" s="756"/>
      <c r="H246" s="756"/>
      <c r="I246" s="756"/>
      <c r="J246" s="756"/>
      <c r="K246" s="756"/>
      <c r="L246" s="756"/>
      <c r="M246" s="756"/>
      <c r="N246" s="756"/>
      <c r="O246" s="756"/>
      <c r="P246" s="756"/>
      <c r="Q246" s="756"/>
      <c r="R246" s="756"/>
      <c r="S246" s="756"/>
      <c r="T246" s="756"/>
      <c r="U246" s="756"/>
      <c r="V246" s="756"/>
      <c r="W246" s="505"/>
      <c r="X246" s="441"/>
    </row>
    <row r="247" spans="1:24" ht="14.45" customHeight="1" x14ac:dyDescent="0.25">
      <c r="A247" s="441"/>
      <c r="B247" s="491"/>
      <c r="C247" s="756"/>
      <c r="D247" s="756"/>
      <c r="E247" s="756"/>
      <c r="F247" s="756"/>
      <c r="G247" s="756"/>
      <c r="H247" s="756"/>
      <c r="I247" s="756"/>
      <c r="J247" s="756"/>
      <c r="K247" s="756"/>
      <c r="L247" s="756"/>
      <c r="M247" s="756"/>
      <c r="N247" s="756"/>
      <c r="O247" s="756"/>
      <c r="P247" s="756"/>
      <c r="Q247" s="756"/>
      <c r="R247" s="756"/>
      <c r="S247" s="756"/>
      <c r="T247" s="756"/>
      <c r="U247" s="756"/>
      <c r="V247" s="756"/>
      <c r="W247" s="505"/>
      <c r="X247" s="441"/>
    </row>
    <row r="248" spans="1:24" ht="14.45" customHeight="1" x14ac:dyDescent="0.25">
      <c r="A248" s="441"/>
      <c r="B248" s="491"/>
      <c r="C248" s="756"/>
      <c r="D248" s="756"/>
      <c r="E248" s="756"/>
      <c r="F248" s="756"/>
      <c r="G248" s="756"/>
      <c r="H248" s="756"/>
      <c r="I248" s="756"/>
      <c r="J248" s="756"/>
      <c r="K248" s="756"/>
      <c r="L248" s="756"/>
      <c r="M248" s="756"/>
      <c r="N248" s="756"/>
      <c r="O248" s="756"/>
      <c r="P248" s="756"/>
      <c r="Q248" s="756"/>
      <c r="R248" s="756"/>
      <c r="S248" s="756"/>
      <c r="T248" s="756"/>
      <c r="U248" s="756"/>
      <c r="V248" s="756"/>
      <c r="W248" s="505"/>
      <c r="X248" s="441"/>
    </row>
    <row r="249" spans="1:24" ht="14.45" customHeight="1" x14ac:dyDescent="0.2">
      <c r="A249" s="441"/>
      <c r="B249" s="491"/>
      <c r="C249" s="757" t="s">
        <v>324</v>
      </c>
      <c r="D249" s="757"/>
      <c r="E249" s="757"/>
      <c r="F249" s="757"/>
      <c r="G249" s="757"/>
      <c r="H249" s="757"/>
      <c r="I249" s="757"/>
      <c r="J249" s="757"/>
      <c r="K249" s="757"/>
      <c r="L249" s="757"/>
      <c r="M249" s="757"/>
      <c r="N249" s="757"/>
      <c r="O249" s="757"/>
      <c r="P249" s="757"/>
      <c r="Q249" s="757"/>
      <c r="R249" s="757"/>
      <c r="S249" s="757"/>
      <c r="T249" s="757"/>
      <c r="U249" s="757"/>
      <c r="V249" s="757"/>
      <c r="W249" s="506"/>
      <c r="X249" s="441"/>
    </row>
    <row r="250" spans="1:24" ht="14.45" customHeight="1" x14ac:dyDescent="0.2">
      <c r="A250" s="441"/>
      <c r="B250" s="491"/>
      <c r="C250" s="757"/>
      <c r="D250" s="757"/>
      <c r="E250" s="757"/>
      <c r="F250" s="757"/>
      <c r="G250" s="757"/>
      <c r="H250" s="757"/>
      <c r="I250" s="757"/>
      <c r="J250" s="757"/>
      <c r="K250" s="757"/>
      <c r="L250" s="757"/>
      <c r="M250" s="757"/>
      <c r="N250" s="757"/>
      <c r="O250" s="757"/>
      <c r="P250" s="757"/>
      <c r="Q250" s="757"/>
      <c r="R250" s="757"/>
      <c r="S250" s="757"/>
      <c r="T250" s="757"/>
      <c r="U250" s="757"/>
      <c r="V250" s="757"/>
      <c r="W250" s="506"/>
      <c r="X250" s="441"/>
    </row>
    <row r="251" spans="1:24" ht="14.45" customHeight="1" x14ac:dyDescent="0.2">
      <c r="A251" s="441"/>
      <c r="B251" s="491"/>
      <c r="C251" s="470"/>
      <c r="D251" s="470"/>
      <c r="E251" s="470"/>
      <c r="F251" s="470"/>
      <c r="G251" s="470"/>
      <c r="H251" s="470"/>
      <c r="I251" s="470"/>
      <c r="J251" s="470"/>
      <c r="K251" s="470"/>
      <c r="L251" s="470"/>
      <c r="M251" s="470"/>
      <c r="N251" s="470"/>
      <c r="O251" s="470"/>
      <c r="P251" s="470"/>
      <c r="Q251" s="470"/>
      <c r="R251" s="470"/>
      <c r="S251" s="470"/>
      <c r="T251" s="470"/>
      <c r="U251" s="470"/>
      <c r="V251" s="470"/>
      <c r="W251" s="471"/>
      <c r="X251" s="441"/>
    </row>
    <row r="252" spans="1:24" ht="14.45" customHeight="1" x14ac:dyDescent="0.2">
      <c r="A252" s="441"/>
      <c r="B252" s="491"/>
      <c r="C252" s="757" t="s">
        <v>326</v>
      </c>
      <c r="D252" s="757"/>
      <c r="E252" s="757"/>
      <c r="F252" s="757"/>
      <c r="G252" s="757"/>
      <c r="H252" s="757"/>
      <c r="I252" s="757"/>
      <c r="J252" s="757"/>
      <c r="K252" s="757"/>
      <c r="L252" s="757"/>
      <c r="M252" s="757"/>
      <c r="N252" s="757"/>
      <c r="O252" s="757"/>
      <c r="P252" s="757"/>
      <c r="Q252" s="757"/>
      <c r="R252" s="757"/>
      <c r="S252" s="757"/>
      <c r="T252" s="757"/>
      <c r="U252" s="757"/>
      <c r="V252" s="757"/>
      <c r="W252" s="506"/>
      <c r="X252" s="441"/>
    </row>
    <row r="253" spans="1:24" ht="14.45" customHeight="1" x14ac:dyDescent="0.2">
      <c r="A253" s="441"/>
      <c r="B253" s="491"/>
      <c r="C253" s="757"/>
      <c r="D253" s="757"/>
      <c r="E253" s="757"/>
      <c r="F253" s="757"/>
      <c r="G253" s="757"/>
      <c r="H253" s="757"/>
      <c r="I253" s="757"/>
      <c r="J253" s="757"/>
      <c r="K253" s="757"/>
      <c r="L253" s="757"/>
      <c r="M253" s="757"/>
      <c r="N253" s="757"/>
      <c r="O253" s="757"/>
      <c r="P253" s="757"/>
      <c r="Q253" s="757"/>
      <c r="R253" s="757"/>
      <c r="S253" s="757"/>
      <c r="T253" s="757"/>
      <c r="U253" s="757"/>
      <c r="V253" s="757"/>
      <c r="W253" s="506"/>
      <c r="X253" s="441"/>
    </row>
    <row r="254" spans="1:24" ht="46.15" customHeight="1" x14ac:dyDescent="0.2">
      <c r="A254" s="441"/>
      <c r="B254" s="491"/>
      <c r="C254" s="757"/>
      <c r="D254" s="757"/>
      <c r="E254" s="757"/>
      <c r="F254" s="757"/>
      <c r="G254" s="757"/>
      <c r="H254" s="757"/>
      <c r="I254" s="757"/>
      <c r="J254" s="757"/>
      <c r="K254" s="757"/>
      <c r="L254" s="757"/>
      <c r="M254" s="757"/>
      <c r="N254" s="757"/>
      <c r="O254" s="757"/>
      <c r="P254" s="757"/>
      <c r="Q254" s="757"/>
      <c r="R254" s="757"/>
      <c r="S254" s="757"/>
      <c r="T254" s="757"/>
      <c r="U254" s="757"/>
      <c r="V254" s="757"/>
      <c r="W254" s="506"/>
      <c r="X254" s="441"/>
    </row>
    <row r="255" spans="1:24" ht="14.45" customHeight="1" x14ac:dyDescent="0.2">
      <c r="A255" s="441"/>
      <c r="B255" s="491"/>
      <c r="C255" s="489"/>
      <c r="D255" s="449"/>
      <c r="E255" s="449"/>
      <c r="F255" s="449"/>
      <c r="G255" s="449"/>
      <c r="H255" s="449"/>
      <c r="I255" s="449"/>
      <c r="J255" s="449"/>
      <c r="K255" s="449"/>
      <c r="L255" s="449"/>
      <c r="M255" s="449"/>
      <c r="N255" s="449"/>
      <c r="O255" s="449"/>
      <c r="P255" s="449"/>
      <c r="Q255" s="449"/>
      <c r="R255" s="449"/>
      <c r="S255" s="449"/>
      <c r="T255" s="449"/>
      <c r="U255" s="449"/>
      <c r="V255" s="449"/>
      <c r="W255" s="450"/>
      <c r="X255" s="441"/>
    </row>
    <row r="256" spans="1:24" ht="20.45" customHeight="1" x14ac:dyDescent="0.2">
      <c r="A256" s="441"/>
      <c r="B256" s="491"/>
      <c r="C256" s="703"/>
      <c r="D256" s="680"/>
      <c r="E256" s="680"/>
      <c r="F256" s="680"/>
      <c r="G256" s="680"/>
      <c r="H256" s="680"/>
      <c r="I256" s="680"/>
      <c r="J256" s="680"/>
      <c r="K256" s="459"/>
      <c r="L256" s="680"/>
      <c r="M256" s="680"/>
      <c r="N256" s="680"/>
      <c r="O256" s="680"/>
      <c r="P256" s="680"/>
      <c r="Q256" s="680"/>
      <c r="R256" s="680"/>
      <c r="S256" s="680"/>
      <c r="T256" s="680"/>
      <c r="U256" s="680"/>
      <c r="V256" s="680"/>
      <c r="W256" s="496"/>
      <c r="X256" s="441"/>
    </row>
    <row r="257" spans="1:24" ht="14.45" customHeight="1" x14ac:dyDescent="0.2">
      <c r="A257" s="441"/>
      <c r="B257" s="491"/>
      <c r="C257" s="704" t="s">
        <v>319</v>
      </c>
      <c r="D257" s="704"/>
      <c r="E257" s="704"/>
      <c r="F257" s="704"/>
      <c r="G257" s="705"/>
      <c r="H257" s="705"/>
      <c r="I257" s="705"/>
      <c r="J257" s="705"/>
      <c r="K257" s="472"/>
      <c r="L257" s="681" t="s">
        <v>320</v>
      </c>
      <c r="M257" s="681"/>
      <c r="N257" s="681"/>
      <c r="O257" s="681"/>
      <c r="P257" s="681"/>
      <c r="Q257" s="681"/>
      <c r="R257" s="681"/>
      <c r="S257" s="681"/>
      <c r="T257" s="681"/>
      <c r="U257" s="681"/>
      <c r="V257" s="681"/>
      <c r="W257" s="507"/>
      <c r="X257" s="441"/>
    </row>
    <row r="258" spans="1:24" ht="14.45" customHeight="1" x14ac:dyDescent="0.2">
      <c r="A258" s="441"/>
      <c r="B258" s="491"/>
      <c r="C258" s="472"/>
      <c r="D258" s="472"/>
      <c r="E258" s="472"/>
      <c r="F258" s="472"/>
      <c r="G258" s="472"/>
      <c r="H258" s="472"/>
      <c r="I258" s="472"/>
      <c r="J258" s="472"/>
      <c r="K258" s="472"/>
      <c r="L258" s="472"/>
      <c r="M258" s="472"/>
      <c r="N258" s="472"/>
      <c r="O258" s="472"/>
      <c r="P258" s="473"/>
      <c r="Q258" s="473"/>
      <c r="R258" s="473"/>
      <c r="S258" s="473"/>
      <c r="T258" s="473"/>
      <c r="U258" s="473"/>
      <c r="V258" s="473"/>
      <c r="W258" s="474"/>
      <c r="X258" s="441"/>
    </row>
    <row r="259" spans="1:24" ht="14.45" customHeight="1" x14ac:dyDescent="0.2">
      <c r="A259" s="441"/>
      <c r="B259" s="491"/>
      <c r="C259" s="475" t="s">
        <v>209</v>
      </c>
      <c r="D259" s="706"/>
      <c r="E259" s="707"/>
      <c r="F259" s="707"/>
      <c r="G259" s="707"/>
      <c r="H259" s="707"/>
      <c r="I259" s="707"/>
      <c r="J259" s="707"/>
      <c r="K259" s="449"/>
      <c r="L259" s="475" t="s">
        <v>209</v>
      </c>
      <c r="M259" s="472"/>
      <c r="N259" s="682">
        <f ca="1">TODAY()</f>
        <v>43600</v>
      </c>
      <c r="O259" s="682"/>
      <c r="P259" s="683"/>
      <c r="Q259" s="683"/>
      <c r="R259" s="683"/>
      <c r="S259" s="683"/>
      <c r="T259" s="683"/>
      <c r="U259" s="683"/>
      <c r="V259" s="683"/>
      <c r="W259" s="508"/>
      <c r="X259" s="441"/>
    </row>
    <row r="260" spans="1:24" ht="14.45" customHeight="1" x14ac:dyDescent="0.2">
      <c r="A260" s="441"/>
      <c r="B260" s="491"/>
      <c r="C260" s="489"/>
      <c r="D260" s="449"/>
      <c r="E260" s="449"/>
      <c r="F260" s="449"/>
      <c r="G260" s="449"/>
      <c r="H260" s="449"/>
      <c r="I260" s="449"/>
      <c r="J260" s="449"/>
      <c r="K260" s="449"/>
      <c r="L260" s="449"/>
      <c r="M260" s="449"/>
      <c r="N260" s="449"/>
      <c r="O260" s="449"/>
      <c r="P260" s="449"/>
      <c r="Q260" s="449"/>
      <c r="R260" s="449"/>
      <c r="S260" s="449"/>
      <c r="T260" s="449"/>
      <c r="U260" s="449"/>
      <c r="V260" s="449"/>
      <c r="W260" s="450"/>
      <c r="X260" s="441"/>
    </row>
    <row r="261" spans="1:24" ht="14.45" customHeight="1" x14ac:dyDescent="0.2">
      <c r="A261" s="441"/>
      <c r="B261" s="491"/>
      <c r="C261" s="708" t="s">
        <v>210</v>
      </c>
      <c r="D261" s="689"/>
      <c r="E261" s="684"/>
      <c r="F261" s="685"/>
      <c r="G261" s="685"/>
      <c r="H261" s="685"/>
      <c r="I261" s="685"/>
      <c r="J261" s="685"/>
      <c r="K261" s="449"/>
      <c r="L261" s="383" t="s">
        <v>210</v>
      </c>
      <c r="M261" s="477"/>
      <c r="N261" s="477"/>
      <c r="O261" s="477"/>
      <c r="P261" s="684" t="str">
        <f>'CONTACT INFO'!$C$5</f>
        <v>CONTACT NAME</v>
      </c>
      <c r="Q261" s="695"/>
      <c r="R261" s="695"/>
      <c r="S261" s="695"/>
      <c r="T261" s="695"/>
      <c r="U261" s="695"/>
      <c r="V261" s="695"/>
      <c r="W261" s="483"/>
      <c r="X261" s="441"/>
    </row>
    <row r="262" spans="1:24" ht="14.45" customHeight="1" x14ac:dyDescent="0.2">
      <c r="A262" s="441"/>
      <c r="B262" s="491"/>
      <c r="C262" s="490"/>
      <c r="D262" s="349"/>
      <c r="E262" s="349"/>
      <c r="F262" s="349"/>
      <c r="G262" s="349"/>
      <c r="H262" s="349"/>
      <c r="I262" s="349"/>
      <c r="J262" s="349"/>
      <c r="K262" s="349"/>
      <c r="L262" s="349"/>
      <c r="M262" s="349"/>
      <c r="N262" s="349"/>
      <c r="O262" s="349"/>
      <c r="P262" s="349"/>
      <c r="Q262" s="349"/>
      <c r="R262" s="349"/>
      <c r="S262" s="349"/>
      <c r="T262" s="349"/>
      <c r="U262" s="349"/>
      <c r="V262" s="349"/>
      <c r="W262" s="476"/>
      <c r="X262" s="441"/>
    </row>
    <row r="263" spans="1:24" ht="14.45" customHeight="1" x14ac:dyDescent="0.2">
      <c r="A263" s="441"/>
      <c r="B263" s="491"/>
      <c r="C263" s="490" t="s">
        <v>208</v>
      </c>
      <c r="D263" s="684"/>
      <c r="E263" s="684"/>
      <c r="F263" s="684"/>
      <c r="G263" s="685"/>
      <c r="H263" s="685"/>
      <c r="I263" s="685"/>
      <c r="J263" s="685"/>
      <c r="K263" s="449"/>
      <c r="L263" s="383" t="s">
        <v>208</v>
      </c>
      <c r="M263" s="349"/>
      <c r="N263" s="684" t="str">
        <f>'CONTACT INFO'!$C$6</f>
        <v>TITLE</v>
      </c>
      <c r="O263" s="684"/>
      <c r="P263" s="685"/>
      <c r="Q263" s="685"/>
      <c r="R263" s="685"/>
      <c r="S263" s="685"/>
      <c r="T263" s="685"/>
      <c r="U263" s="685"/>
      <c r="V263" s="685"/>
      <c r="W263" s="509"/>
      <c r="X263" s="441"/>
    </row>
    <row r="264" spans="1:24" ht="14.45" customHeight="1" x14ac:dyDescent="0.2">
      <c r="A264" s="441"/>
      <c r="B264" s="491"/>
      <c r="C264" s="490"/>
      <c r="D264" s="349"/>
      <c r="E264" s="349"/>
      <c r="F264" s="349"/>
      <c r="G264" s="349"/>
      <c r="H264" s="349"/>
      <c r="I264" s="349"/>
      <c r="J264" s="349"/>
      <c r="K264" s="349"/>
      <c r="L264" s="349"/>
      <c r="M264" s="349"/>
      <c r="N264" s="349"/>
      <c r="O264" s="349"/>
      <c r="P264" s="349"/>
      <c r="Q264" s="349"/>
      <c r="R264" s="349"/>
      <c r="S264" s="349"/>
      <c r="T264" s="349"/>
      <c r="U264" s="349"/>
      <c r="V264" s="349"/>
      <c r="W264" s="476"/>
      <c r="X264" s="441"/>
    </row>
    <row r="265" spans="1:24" ht="14.45" customHeight="1" x14ac:dyDescent="0.2">
      <c r="A265" s="441"/>
      <c r="B265" s="491"/>
      <c r="C265" s="490" t="s">
        <v>212</v>
      </c>
      <c r="D265" s="684" t="s">
        <v>201</v>
      </c>
      <c r="E265" s="684"/>
      <c r="F265" s="684"/>
      <c r="G265" s="685"/>
      <c r="H265" s="685"/>
      <c r="I265" s="685"/>
      <c r="J265" s="685"/>
      <c r="K265" s="449"/>
      <c r="L265" s="383" t="s">
        <v>212</v>
      </c>
      <c r="M265" s="349"/>
      <c r="N265" s="349"/>
      <c r="O265" s="349"/>
      <c r="P265" s="684" t="str">
        <f>'CONTACT INFO'!$C$7</f>
        <v>COMPANY NAME</v>
      </c>
      <c r="Q265" s="695"/>
      <c r="R265" s="695"/>
      <c r="S265" s="695"/>
      <c r="T265" s="695"/>
      <c r="U265" s="695"/>
      <c r="V265" s="695"/>
      <c r="W265" s="483"/>
      <c r="X265" s="441"/>
    </row>
    <row r="266" spans="1:24" ht="14.45" customHeight="1" x14ac:dyDescent="0.2">
      <c r="A266" s="441"/>
      <c r="B266" s="491"/>
      <c r="C266" s="490"/>
      <c r="D266" s="349"/>
      <c r="E266" s="349"/>
      <c r="F266" s="349"/>
      <c r="G266" s="349"/>
      <c r="H266" s="349"/>
      <c r="I266" s="349"/>
      <c r="J266" s="349"/>
      <c r="K266" s="349"/>
      <c r="L266" s="349"/>
      <c r="M266" s="349"/>
      <c r="N266" s="349"/>
      <c r="O266" s="349"/>
      <c r="P266" s="349"/>
      <c r="Q266" s="349"/>
      <c r="R266" s="349"/>
      <c r="S266" s="349"/>
      <c r="T266" s="349"/>
      <c r="U266" s="349"/>
      <c r="V266" s="349"/>
      <c r="W266" s="476"/>
      <c r="X266" s="441"/>
    </row>
    <row r="267" spans="1:24" ht="14.45" customHeight="1" x14ac:dyDescent="0.2">
      <c r="A267" s="441"/>
      <c r="B267" s="491"/>
      <c r="C267" s="490" t="s">
        <v>213</v>
      </c>
      <c r="D267" s="684"/>
      <c r="E267" s="684"/>
      <c r="F267" s="684"/>
      <c r="G267" s="685"/>
      <c r="H267" s="685"/>
      <c r="I267" s="685"/>
      <c r="J267" s="685"/>
      <c r="K267" s="449"/>
      <c r="L267" s="383" t="s">
        <v>213</v>
      </c>
      <c r="M267" s="349"/>
      <c r="N267" s="684" t="str">
        <f>'CONTACT INFO'!$C$8</f>
        <v>ADDRESS</v>
      </c>
      <c r="O267" s="684"/>
      <c r="P267" s="685"/>
      <c r="Q267" s="685"/>
      <c r="R267" s="685"/>
      <c r="S267" s="685"/>
      <c r="T267" s="685"/>
      <c r="U267" s="685"/>
      <c r="V267" s="685"/>
      <c r="W267" s="509"/>
      <c r="X267" s="441"/>
    </row>
    <row r="268" spans="1:24" ht="14.45" customHeight="1" x14ac:dyDescent="0.2">
      <c r="A268" s="441"/>
      <c r="B268" s="491"/>
      <c r="C268" s="490"/>
      <c r="D268" s="349"/>
      <c r="E268" s="349"/>
      <c r="F268" s="349"/>
      <c r="G268" s="349"/>
      <c r="H268" s="349"/>
      <c r="I268" s="349"/>
      <c r="J268" s="349"/>
      <c r="K268" s="349"/>
      <c r="L268" s="349"/>
      <c r="M268" s="349"/>
      <c r="N268" s="349"/>
      <c r="O268" s="349"/>
      <c r="P268" s="349"/>
      <c r="Q268" s="349"/>
      <c r="R268" s="349"/>
      <c r="S268" s="349"/>
      <c r="T268" s="349"/>
      <c r="U268" s="349"/>
      <c r="V268" s="349"/>
      <c r="W268" s="476"/>
      <c r="X268" s="441"/>
    </row>
    <row r="269" spans="1:24" ht="14.45" customHeight="1" x14ac:dyDescent="0.2">
      <c r="A269" s="441"/>
      <c r="B269" s="491"/>
      <c r="C269" s="490" t="s">
        <v>214</v>
      </c>
      <c r="D269" s="349"/>
      <c r="E269" s="684"/>
      <c r="F269" s="685"/>
      <c r="G269" s="685"/>
      <c r="H269" s="685"/>
      <c r="I269" s="685"/>
      <c r="J269" s="685"/>
      <c r="K269" s="449"/>
      <c r="L269" s="383" t="s">
        <v>214</v>
      </c>
      <c r="M269" s="477"/>
      <c r="N269" s="477"/>
      <c r="O269" s="477"/>
      <c r="P269" s="684" t="str">
        <f>'CONTACT INFO'!$C$9</f>
        <v>CITY, STATE, ZIP</v>
      </c>
      <c r="Q269" s="695"/>
      <c r="R269" s="695"/>
      <c r="S269" s="695"/>
      <c r="T269" s="695"/>
      <c r="U269" s="695"/>
      <c r="V269" s="695"/>
      <c r="W269" s="483"/>
      <c r="X269" s="441"/>
    </row>
    <row r="270" spans="1:24" ht="14.45" customHeight="1" x14ac:dyDescent="0.2">
      <c r="A270" s="441"/>
      <c r="B270" s="491"/>
      <c r="C270" s="490"/>
      <c r="D270" s="349"/>
      <c r="E270" s="349"/>
      <c r="F270" s="349"/>
      <c r="G270" s="349"/>
      <c r="H270" s="349"/>
      <c r="I270" s="349"/>
      <c r="J270" s="349"/>
      <c r="K270" s="349"/>
      <c r="L270" s="349"/>
      <c r="M270" s="349"/>
      <c r="N270" s="349"/>
      <c r="O270" s="349"/>
      <c r="P270" s="449"/>
      <c r="Q270" s="449"/>
      <c r="R270" s="449"/>
      <c r="S270" s="449"/>
      <c r="T270" s="449"/>
      <c r="U270" s="449"/>
      <c r="V270" s="449"/>
      <c r="W270" s="450"/>
      <c r="X270" s="441"/>
    </row>
    <row r="271" spans="1:24" ht="14.45" customHeight="1" x14ac:dyDescent="0.2">
      <c r="A271" s="441"/>
      <c r="B271" s="491"/>
      <c r="C271" s="490" t="s">
        <v>211</v>
      </c>
      <c r="D271" s="684"/>
      <c r="E271" s="684"/>
      <c r="F271" s="684"/>
      <c r="G271" s="685"/>
      <c r="H271" s="685"/>
      <c r="I271" s="685"/>
      <c r="J271" s="685"/>
      <c r="K271" s="449"/>
      <c r="L271" s="383" t="s">
        <v>211</v>
      </c>
      <c r="M271" s="477"/>
      <c r="N271" s="696">
        <f>'CONTACT INFO'!$C$10</f>
        <v>1111111111</v>
      </c>
      <c r="O271" s="696"/>
      <c r="P271" s="697"/>
      <c r="Q271" s="697"/>
      <c r="R271" s="697"/>
      <c r="S271" s="697"/>
      <c r="T271" s="697"/>
      <c r="U271" s="697"/>
      <c r="V271" s="697"/>
      <c r="W271" s="510"/>
      <c r="X271" s="441"/>
    </row>
    <row r="272" spans="1:24" ht="14.45" customHeight="1" x14ac:dyDescent="0.2">
      <c r="A272" s="441"/>
      <c r="B272" s="491"/>
      <c r="C272" s="490"/>
      <c r="D272" s="349"/>
      <c r="E272" s="349"/>
      <c r="F272" s="349"/>
      <c r="G272" s="349"/>
      <c r="H272" s="349"/>
      <c r="I272" s="349"/>
      <c r="J272" s="349"/>
      <c r="K272" s="349"/>
      <c r="L272" s="349"/>
      <c r="M272" s="349"/>
      <c r="N272" s="349"/>
      <c r="O272" s="349"/>
      <c r="P272" s="349"/>
      <c r="Q272" s="349"/>
      <c r="R272" s="349"/>
      <c r="S272" s="349"/>
      <c r="T272" s="349"/>
      <c r="U272" s="349"/>
      <c r="V272" s="349"/>
      <c r="W272" s="476"/>
      <c r="X272" s="441"/>
    </row>
    <row r="273" spans="1:24" ht="14.45" customHeight="1" x14ac:dyDescent="0.2">
      <c r="A273" s="441"/>
      <c r="B273" s="491"/>
      <c r="C273" s="490" t="s">
        <v>321</v>
      </c>
      <c r="D273" s="349"/>
      <c r="E273" s="684"/>
      <c r="F273" s="685"/>
      <c r="G273" s="685"/>
      <c r="H273" s="685"/>
      <c r="I273" s="685"/>
      <c r="J273" s="685"/>
      <c r="K273" s="449"/>
      <c r="L273" s="698" t="s">
        <v>321</v>
      </c>
      <c r="M273" s="699"/>
      <c r="N273" s="699"/>
      <c r="O273" s="477"/>
      <c r="P273" s="684" t="str">
        <f>'CONTACT INFO'!$C$9</f>
        <v>CITY, STATE, ZIP</v>
      </c>
      <c r="Q273" s="695"/>
      <c r="R273" s="695"/>
      <c r="S273" s="695"/>
      <c r="T273" s="695"/>
      <c r="U273" s="695"/>
      <c r="V273" s="695"/>
      <c r="W273" s="483"/>
      <c r="X273" s="441"/>
    </row>
    <row r="274" spans="1:24" ht="14.45" customHeight="1" x14ac:dyDescent="0.2">
      <c r="A274" s="441"/>
      <c r="B274" s="491"/>
      <c r="C274" s="490"/>
      <c r="D274" s="490"/>
      <c r="E274" s="490"/>
      <c r="F274" s="490"/>
      <c r="G274" s="490"/>
      <c r="H274" s="490"/>
      <c r="I274" s="490"/>
      <c r="J274" s="490"/>
      <c r="K274" s="490"/>
      <c r="L274" s="490"/>
      <c r="M274" s="490"/>
      <c r="N274" s="490"/>
      <c r="O274" s="490"/>
      <c r="P274" s="449"/>
      <c r="Q274" s="449"/>
      <c r="R274" s="449"/>
      <c r="S274" s="449"/>
      <c r="T274" s="449"/>
      <c r="U274" s="449"/>
      <c r="V274" s="449"/>
      <c r="W274" s="450"/>
      <c r="X274" s="441"/>
    </row>
    <row r="275" spans="1:24" ht="14.45" customHeight="1" x14ac:dyDescent="0.2">
      <c r="A275" s="441"/>
      <c r="B275" s="491"/>
      <c r="C275" s="700" t="s">
        <v>322</v>
      </c>
      <c r="D275" s="701"/>
      <c r="E275" s="701"/>
      <c r="F275" s="701"/>
      <c r="G275" s="701"/>
      <c r="H275" s="701"/>
      <c r="I275" s="701"/>
      <c r="J275" s="701"/>
      <c r="K275" s="701"/>
      <c r="L275" s="701"/>
      <c r="M275" s="701"/>
      <c r="N275" s="701"/>
      <c r="O275" s="701"/>
      <c r="P275" s="701"/>
      <c r="Q275" s="478"/>
      <c r="R275" s="479" t="s">
        <v>215</v>
      </c>
      <c r="S275" s="702"/>
      <c r="T275" s="702"/>
      <c r="U275" s="702"/>
      <c r="V275" s="702"/>
      <c r="W275" s="511"/>
      <c r="X275" s="441"/>
    </row>
    <row r="276" spans="1:24" ht="14.45" customHeight="1" x14ac:dyDescent="0.2">
      <c r="A276" s="441"/>
      <c r="B276" s="491"/>
      <c r="C276" s="701"/>
      <c r="D276" s="701"/>
      <c r="E276" s="701"/>
      <c r="F276" s="701"/>
      <c r="G276" s="701"/>
      <c r="H276" s="701"/>
      <c r="I276" s="701"/>
      <c r="J276" s="701"/>
      <c r="K276" s="701"/>
      <c r="L276" s="701"/>
      <c r="M276" s="701"/>
      <c r="N276" s="701"/>
      <c r="O276" s="701"/>
      <c r="P276" s="701"/>
      <c r="Q276" s="480"/>
      <c r="R276" s="481" t="s">
        <v>216</v>
      </c>
      <c r="S276" s="758"/>
      <c r="T276" s="758"/>
      <c r="U276" s="758"/>
      <c r="V276" s="758"/>
      <c r="W276" s="483"/>
      <c r="X276" s="441"/>
    </row>
    <row r="277" spans="1:24" ht="14.45" customHeight="1" x14ac:dyDescent="0.2">
      <c r="A277" s="441"/>
      <c r="B277" s="491"/>
      <c r="C277" s="482"/>
      <c r="D277" s="482"/>
      <c r="E277" s="482"/>
      <c r="F277" s="482"/>
      <c r="G277" s="482"/>
      <c r="H277" s="482"/>
      <c r="I277" s="482"/>
      <c r="J277" s="482"/>
      <c r="K277" s="482"/>
      <c r="L277" s="482"/>
      <c r="M277" s="482"/>
      <c r="N277" s="482"/>
      <c r="O277" s="482"/>
      <c r="P277" s="482"/>
      <c r="Q277" s="480"/>
      <c r="R277" s="481"/>
      <c r="S277" s="466"/>
      <c r="T277" s="466"/>
      <c r="U277" s="466"/>
      <c r="V277" s="466"/>
      <c r="W277" s="483"/>
      <c r="X277" s="441"/>
    </row>
    <row r="278" spans="1:24" ht="14.45" customHeight="1" x14ac:dyDescent="0.2">
      <c r="A278" s="441"/>
      <c r="B278" s="491"/>
      <c r="C278" s="482"/>
      <c r="D278" s="482"/>
      <c r="E278" s="482"/>
      <c r="F278" s="482"/>
      <c r="G278" s="482"/>
      <c r="H278" s="482"/>
      <c r="I278" s="482"/>
      <c r="J278" s="482"/>
      <c r="K278" s="482"/>
      <c r="L278" s="482"/>
      <c r="M278" s="482"/>
      <c r="N278" s="482"/>
      <c r="O278" s="482"/>
      <c r="P278" s="482"/>
      <c r="Q278" s="480"/>
      <c r="R278" s="481"/>
      <c r="S278" s="466"/>
      <c r="T278" s="466"/>
      <c r="U278" s="466"/>
      <c r="V278" s="466"/>
      <c r="W278" s="483"/>
      <c r="X278" s="441"/>
    </row>
    <row r="279" spans="1:24" ht="14.45" customHeight="1" x14ac:dyDescent="0.2">
      <c r="A279" s="441"/>
      <c r="B279" s="491"/>
      <c r="C279" s="482"/>
      <c r="D279" s="482"/>
      <c r="E279" s="482"/>
      <c r="F279" s="482"/>
      <c r="G279" s="482"/>
      <c r="H279" s="482"/>
      <c r="I279" s="482"/>
      <c r="J279" s="482"/>
      <c r="K279" s="482"/>
      <c r="L279" s="482"/>
      <c r="M279" s="482"/>
      <c r="N279" s="482"/>
      <c r="O279" s="482"/>
      <c r="P279" s="482"/>
      <c r="Q279" s="480"/>
      <c r="R279" s="481"/>
      <c r="S279" s="350"/>
      <c r="T279" s="350"/>
      <c r="U279" s="350"/>
      <c r="V279" s="350"/>
      <c r="W279" s="483"/>
      <c r="X279" s="441"/>
    </row>
    <row r="280" spans="1:24" ht="14.45" customHeight="1" x14ac:dyDescent="0.2">
      <c r="A280" s="441"/>
      <c r="B280" s="491"/>
      <c r="C280" s="482"/>
      <c r="D280" s="482"/>
      <c r="E280" s="482"/>
      <c r="F280" s="482"/>
      <c r="G280" s="482"/>
      <c r="H280" s="482"/>
      <c r="I280" s="482"/>
      <c r="J280" s="482"/>
      <c r="K280" s="482"/>
      <c r="L280" s="482"/>
      <c r="M280" s="482"/>
      <c r="N280" s="482"/>
      <c r="O280" s="482"/>
      <c r="P280" s="482"/>
      <c r="Q280" s="480"/>
      <c r="R280" s="481"/>
      <c r="S280" s="350"/>
      <c r="T280" s="350"/>
      <c r="U280" s="350"/>
      <c r="V280" s="350"/>
      <c r="W280" s="483"/>
      <c r="X280" s="441"/>
    </row>
    <row r="281" spans="1:24" ht="14.45" customHeight="1" x14ac:dyDescent="0.2">
      <c r="A281" s="441"/>
      <c r="B281" s="491"/>
      <c r="C281" s="482"/>
      <c r="D281" s="482"/>
      <c r="E281" s="482"/>
      <c r="F281" s="482"/>
      <c r="G281" s="482"/>
      <c r="H281" s="482"/>
      <c r="I281" s="482"/>
      <c r="J281" s="482"/>
      <c r="K281" s="482"/>
      <c r="L281" s="482"/>
      <c r="M281" s="482"/>
      <c r="N281" s="482"/>
      <c r="O281" s="482"/>
      <c r="P281" s="482"/>
      <c r="Q281" s="480"/>
      <c r="R281" s="481"/>
      <c r="S281" s="350"/>
      <c r="T281" s="350"/>
      <c r="U281" s="350"/>
      <c r="V281" s="350"/>
      <c r="W281" s="483"/>
      <c r="X281" s="441"/>
    </row>
    <row r="282" spans="1:24" ht="14.45" customHeight="1" thickBot="1" x14ac:dyDescent="0.25">
      <c r="A282" s="441"/>
      <c r="B282" s="495"/>
      <c r="C282" s="484"/>
      <c r="D282" s="484"/>
      <c r="E282" s="484"/>
      <c r="F282" s="484"/>
      <c r="G282" s="484"/>
      <c r="H282" s="484"/>
      <c r="I282" s="484"/>
      <c r="J282" s="484"/>
      <c r="K282" s="484"/>
      <c r="L282" s="484"/>
      <c r="M282" s="484"/>
      <c r="N282" s="484"/>
      <c r="O282" s="484"/>
      <c r="P282" s="484"/>
      <c r="Q282" s="484"/>
      <c r="R282" s="484"/>
      <c r="S282" s="484"/>
      <c r="T282" s="484"/>
      <c r="U282" s="484"/>
      <c r="V282" s="484"/>
      <c r="W282" s="485"/>
      <c r="X282" s="441"/>
    </row>
    <row r="283" spans="1:24" ht="15.75" thickTop="1" x14ac:dyDescent="0.2">
      <c r="A283" s="441"/>
      <c r="B283" s="441"/>
      <c r="C283" s="441"/>
      <c r="D283" s="441"/>
      <c r="E283" s="441"/>
      <c r="F283" s="441"/>
      <c r="G283" s="441"/>
      <c r="H283" s="441"/>
      <c r="I283" s="441"/>
      <c r="J283" s="441"/>
      <c r="K283" s="441"/>
      <c r="L283" s="441"/>
      <c r="M283" s="441"/>
      <c r="N283" s="441"/>
      <c r="O283" s="441"/>
      <c r="P283" s="441"/>
      <c r="Q283" s="441"/>
      <c r="R283" s="441"/>
      <c r="S283" s="441"/>
      <c r="T283" s="441"/>
      <c r="U283" s="441"/>
      <c r="V283" s="441"/>
      <c r="W283" s="441"/>
      <c r="X283" s="441"/>
    </row>
    <row r="284" spans="1:24" x14ac:dyDescent="0.2">
      <c r="A284" s="441"/>
      <c r="B284" s="441"/>
      <c r="C284" s="441"/>
      <c r="D284" s="441"/>
      <c r="E284" s="441"/>
      <c r="F284" s="441"/>
      <c r="G284" s="441"/>
      <c r="H284" s="441"/>
      <c r="I284" s="441"/>
      <c r="J284" s="441"/>
      <c r="K284" s="441"/>
      <c r="L284" s="441"/>
      <c r="M284" s="441"/>
      <c r="N284" s="441"/>
      <c r="O284" s="441"/>
      <c r="P284" s="441"/>
      <c r="Q284" s="441"/>
      <c r="R284" s="441"/>
      <c r="S284" s="441"/>
      <c r="T284" s="441"/>
      <c r="U284" s="441"/>
      <c r="V284" s="441"/>
      <c r="W284" s="441"/>
      <c r="X284" s="441"/>
    </row>
  </sheetData>
  <sheetProtection algorithmName="SHA-512" hashValue="y5s5TFIyzJ315YckWqfTtOMWYVt8lYbOX5PMZ2NAtzwa7o8chx33cL9gIGNLiLEf3ed8Dt7TVtXyNiiCcMyXVQ==" saltValue="yOHAMQAIep6sIMp5HTI04Q==" spinCount="100000" sheet="1" objects="1" scenarios="1"/>
  <mergeCells count="323">
    <mergeCell ref="E273:J273"/>
    <mergeCell ref="L273:N273"/>
    <mergeCell ref="P273:V273"/>
    <mergeCell ref="C275:P276"/>
    <mergeCell ref="S275:V275"/>
    <mergeCell ref="S276:V276"/>
    <mergeCell ref="O24:P25"/>
    <mergeCell ref="O26:P26"/>
    <mergeCell ref="O27:P27"/>
    <mergeCell ref="O28:P28"/>
    <mergeCell ref="O30:P30"/>
    <mergeCell ref="O29:P29"/>
    <mergeCell ref="O31:P31"/>
    <mergeCell ref="O92:P93"/>
    <mergeCell ref="O94:P94"/>
    <mergeCell ref="O95:P95"/>
    <mergeCell ref="O96:P96"/>
    <mergeCell ref="O97:P97"/>
    <mergeCell ref="O98:P98"/>
    <mergeCell ref="O99:P99"/>
    <mergeCell ref="O160:P161"/>
    <mergeCell ref="O162:P162"/>
    <mergeCell ref="O163:P163"/>
    <mergeCell ref="O164:P164"/>
    <mergeCell ref="D263:J263"/>
    <mergeCell ref="N263:V263"/>
    <mergeCell ref="D265:J265"/>
    <mergeCell ref="P265:V265"/>
    <mergeCell ref="D267:J267"/>
    <mergeCell ref="N267:V267"/>
    <mergeCell ref="E269:J269"/>
    <mergeCell ref="P269:V269"/>
    <mergeCell ref="D271:J271"/>
    <mergeCell ref="N271:V271"/>
    <mergeCell ref="C256:J256"/>
    <mergeCell ref="L256:V256"/>
    <mergeCell ref="C257:J257"/>
    <mergeCell ref="L257:V257"/>
    <mergeCell ref="D259:J259"/>
    <mergeCell ref="N259:V259"/>
    <mergeCell ref="C261:D261"/>
    <mergeCell ref="E261:J261"/>
    <mergeCell ref="P261:V261"/>
    <mergeCell ref="Q236:T236"/>
    <mergeCell ref="U236:V236"/>
    <mergeCell ref="S237:T237"/>
    <mergeCell ref="U237:V237"/>
    <mergeCell ref="C238:V240"/>
    <mergeCell ref="C241:V244"/>
    <mergeCell ref="C245:V248"/>
    <mergeCell ref="C249:V250"/>
    <mergeCell ref="C252:V254"/>
    <mergeCell ref="O236:P236"/>
    <mergeCell ref="Q232:T232"/>
    <mergeCell ref="U232:V232"/>
    <mergeCell ref="D233:N233"/>
    <mergeCell ref="Q233:T233"/>
    <mergeCell ref="U233:V233"/>
    <mergeCell ref="D234:N234"/>
    <mergeCell ref="Q234:T234"/>
    <mergeCell ref="U234:V234"/>
    <mergeCell ref="D235:N235"/>
    <mergeCell ref="Q235:T235"/>
    <mergeCell ref="U235:V235"/>
    <mergeCell ref="O232:P232"/>
    <mergeCell ref="O233:P233"/>
    <mergeCell ref="O234:P234"/>
    <mergeCell ref="O235:P235"/>
    <mergeCell ref="T227:U227"/>
    <mergeCell ref="C229:C230"/>
    <mergeCell ref="D229:M230"/>
    <mergeCell ref="Q229:T230"/>
    <mergeCell ref="U229:V230"/>
    <mergeCell ref="D231:N231"/>
    <mergeCell ref="Q231:T231"/>
    <mergeCell ref="U231:V231"/>
    <mergeCell ref="O229:P230"/>
    <mergeCell ref="O231:P231"/>
    <mergeCell ref="P227:Q227"/>
    <mergeCell ref="Q220:R220"/>
    <mergeCell ref="T220:V220"/>
    <mergeCell ref="C222:E222"/>
    <mergeCell ref="Q222:R222"/>
    <mergeCell ref="T222:V222"/>
    <mergeCell ref="C223:V223"/>
    <mergeCell ref="C224:V224"/>
    <mergeCell ref="C226:D226"/>
    <mergeCell ref="E226:M226"/>
    <mergeCell ref="L204:N204"/>
    <mergeCell ref="P204:V204"/>
    <mergeCell ref="C206:P207"/>
    <mergeCell ref="S206:V206"/>
    <mergeCell ref="S207:V207"/>
    <mergeCell ref="C216:D216"/>
    <mergeCell ref="Q216:V216"/>
    <mergeCell ref="C218:G218"/>
    <mergeCell ref="H218:M218"/>
    <mergeCell ref="Q218:R218"/>
    <mergeCell ref="T218:V218"/>
    <mergeCell ref="D194:J194"/>
    <mergeCell ref="N194:V194"/>
    <mergeCell ref="D196:J196"/>
    <mergeCell ref="P196:V196"/>
    <mergeCell ref="D198:J198"/>
    <mergeCell ref="N198:V198"/>
    <mergeCell ref="E200:J200"/>
    <mergeCell ref="P200:V200"/>
    <mergeCell ref="D202:J202"/>
    <mergeCell ref="N202:V202"/>
    <mergeCell ref="C183:V185"/>
    <mergeCell ref="C187:J187"/>
    <mergeCell ref="L187:V187"/>
    <mergeCell ref="C188:J188"/>
    <mergeCell ref="L188:V188"/>
    <mergeCell ref="D190:J190"/>
    <mergeCell ref="N190:V190"/>
    <mergeCell ref="C192:D192"/>
    <mergeCell ref="E192:J192"/>
    <mergeCell ref="P192:V192"/>
    <mergeCell ref="D167:N167"/>
    <mergeCell ref="Q167:T167"/>
    <mergeCell ref="U167:V167"/>
    <mergeCell ref="S168:T168"/>
    <mergeCell ref="U168:V168"/>
    <mergeCell ref="C169:V171"/>
    <mergeCell ref="C172:V175"/>
    <mergeCell ref="C176:V179"/>
    <mergeCell ref="C180:V181"/>
    <mergeCell ref="O167:P167"/>
    <mergeCell ref="Q163:T163"/>
    <mergeCell ref="U163:V163"/>
    <mergeCell ref="D164:N164"/>
    <mergeCell ref="Q164:T164"/>
    <mergeCell ref="U164:V164"/>
    <mergeCell ref="D165:N165"/>
    <mergeCell ref="Q165:T165"/>
    <mergeCell ref="U165:V165"/>
    <mergeCell ref="D166:N166"/>
    <mergeCell ref="Q166:T166"/>
    <mergeCell ref="U166:V166"/>
    <mergeCell ref="O165:P165"/>
    <mergeCell ref="O166:P166"/>
    <mergeCell ref="T158:U158"/>
    <mergeCell ref="C160:C161"/>
    <mergeCell ref="D160:M161"/>
    <mergeCell ref="Q160:T161"/>
    <mergeCell ref="U160:V161"/>
    <mergeCell ref="D162:N162"/>
    <mergeCell ref="Q162:T162"/>
    <mergeCell ref="U162:V162"/>
    <mergeCell ref="P158:Q158"/>
    <mergeCell ref="Q151:R151"/>
    <mergeCell ref="T151:V151"/>
    <mergeCell ref="C153:E153"/>
    <mergeCell ref="Q153:R153"/>
    <mergeCell ref="T153:V153"/>
    <mergeCell ref="C154:V154"/>
    <mergeCell ref="C155:V155"/>
    <mergeCell ref="C157:D157"/>
    <mergeCell ref="E157:M157"/>
    <mergeCell ref="L136:N136"/>
    <mergeCell ref="P136:V136"/>
    <mergeCell ref="C138:P139"/>
    <mergeCell ref="S138:V138"/>
    <mergeCell ref="S139:V139"/>
    <mergeCell ref="C147:D147"/>
    <mergeCell ref="Q147:V147"/>
    <mergeCell ref="C149:G149"/>
    <mergeCell ref="H149:M149"/>
    <mergeCell ref="Q149:R149"/>
    <mergeCell ref="T149:V149"/>
    <mergeCell ref="N126:V126"/>
    <mergeCell ref="D128:J128"/>
    <mergeCell ref="P128:V128"/>
    <mergeCell ref="D130:J130"/>
    <mergeCell ref="N130:V130"/>
    <mergeCell ref="E132:J132"/>
    <mergeCell ref="P132:V132"/>
    <mergeCell ref="D134:J134"/>
    <mergeCell ref="N134:V134"/>
    <mergeCell ref="C119:J119"/>
    <mergeCell ref="L119:V119"/>
    <mergeCell ref="C120:J120"/>
    <mergeCell ref="L120:V120"/>
    <mergeCell ref="D122:J122"/>
    <mergeCell ref="N122:V122"/>
    <mergeCell ref="C124:D124"/>
    <mergeCell ref="E124:J124"/>
    <mergeCell ref="P124:V124"/>
    <mergeCell ref="Q99:T99"/>
    <mergeCell ref="U99:V99"/>
    <mergeCell ref="S100:T100"/>
    <mergeCell ref="U100:V100"/>
    <mergeCell ref="C101:V103"/>
    <mergeCell ref="C104:V107"/>
    <mergeCell ref="C108:V111"/>
    <mergeCell ref="C112:V113"/>
    <mergeCell ref="C115:V117"/>
    <mergeCell ref="Q95:T95"/>
    <mergeCell ref="U95:V95"/>
    <mergeCell ref="D96:N96"/>
    <mergeCell ref="Q96:T96"/>
    <mergeCell ref="U96:V96"/>
    <mergeCell ref="D97:N97"/>
    <mergeCell ref="Q97:T97"/>
    <mergeCell ref="U97:V97"/>
    <mergeCell ref="D98:N98"/>
    <mergeCell ref="Q98:T98"/>
    <mergeCell ref="U98:V98"/>
    <mergeCell ref="S71:V71"/>
    <mergeCell ref="C79:D79"/>
    <mergeCell ref="Q79:V79"/>
    <mergeCell ref="T90:U90"/>
    <mergeCell ref="C92:C93"/>
    <mergeCell ref="D92:M93"/>
    <mergeCell ref="Q92:T93"/>
    <mergeCell ref="U92:V93"/>
    <mergeCell ref="D94:N94"/>
    <mergeCell ref="Q94:T94"/>
    <mergeCell ref="U94:V94"/>
    <mergeCell ref="Q81:R81"/>
    <mergeCell ref="T81:V81"/>
    <mergeCell ref="Q83:R83"/>
    <mergeCell ref="T83:V83"/>
    <mergeCell ref="C85:E85"/>
    <mergeCell ref="Q85:R85"/>
    <mergeCell ref="T85:V85"/>
    <mergeCell ref="C86:V86"/>
    <mergeCell ref="C87:V87"/>
    <mergeCell ref="Q31:T31"/>
    <mergeCell ref="U31:V31"/>
    <mergeCell ref="S32:T32"/>
    <mergeCell ref="U32:V32"/>
    <mergeCell ref="C33:V35"/>
    <mergeCell ref="C36:V39"/>
    <mergeCell ref="C40:V43"/>
    <mergeCell ref="C44:V45"/>
    <mergeCell ref="C47:V49"/>
    <mergeCell ref="D31:N31"/>
    <mergeCell ref="Q27:T27"/>
    <mergeCell ref="U27:V27"/>
    <mergeCell ref="D28:N28"/>
    <mergeCell ref="Q28:T28"/>
    <mergeCell ref="U28:V28"/>
    <mergeCell ref="D29:N29"/>
    <mergeCell ref="Q29:T29"/>
    <mergeCell ref="U29:V29"/>
    <mergeCell ref="D30:N30"/>
    <mergeCell ref="Q30:T30"/>
    <mergeCell ref="U30:V30"/>
    <mergeCell ref="D27:N27"/>
    <mergeCell ref="T22:U22"/>
    <mergeCell ref="D24:M25"/>
    <mergeCell ref="Q24:T25"/>
    <mergeCell ref="U24:V25"/>
    <mergeCell ref="D26:N26"/>
    <mergeCell ref="Q26:T26"/>
    <mergeCell ref="U26:V26"/>
    <mergeCell ref="P22:Q22"/>
    <mergeCell ref="C11:D11"/>
    <mergeCell ref="Q11:V11"/>
    <mergeCell ref="C13:G13"/>
    <mergeCell ref="H13:M13"/>
    <mergeCell ref="Q13:R13"/>
    <mergeCell ref="T13:V13"/>
    <mergeCell ref="Q15:R15"/>
    <mergeCell ref="T15:V15"/>
    <mergeCell ref="C17:E17"/>
    <mergeCell ref="Q17:R17"/>
    <mergeCell ref="T17:V17"/>
    <mergeCell ref="C18:V18"/>
    <mergeCell ref="C19:V19"/>
    <mergeCell ref="C21:D21"/>
    <mergeCell ref="E21:M21"/>
    <mergeCell ref="H22:I22"/>
    <mergeCell ref="K22:M22"/>
    <mergeCell ref="C227:D227"/>
    <mergeCell ref="H227:I227"/>
    <mergeCell ref="K227:M227"/>
    <mergeCell ref="D232:N232"/>
    <mergeCell ref="D236:N236"/>
    <mergeCell ref="E204:J204"/>
    <mergeCell ref="C51:J51"/>
    <mergeCell ref="C52:J52"/>
    <mergeCell ref="D54:J54"/>
    <mergeCell ref="C56:D56"/>
    <mergeCell ref="E56:J56"/>
    <mergeCell ref="D66:J66"/>
    <mergeCell ref="C81:G81"/>
    <mergeCell ref="H81:M81"/>
    <mergeCell ref="C89:D89"/>
    <mergeCell ref="E89:M89"/>
    <mergeCell ref="C90:D90"/>
    <mergeCell ref="H90:I90"/>
    <mergeCell ref="K90:M90"/>
    <mergeCell ref="D95:N95"/>
    <mergeCell ref="D99:N99"/>
    <mergeCell ref="C22:D22"/>
    <mergeCell ref="C24:C25"/>
    <mergeCell ref="L51:V51"/>
    <mergeCell ref="L52:V52"/>
    <mergeCell ref="N54:V54"/>
    <mergeCell ref="D126:J126"/>
    <mergeCell ref="E136:J136"/>
    <mergeCell ref="C158:D158"/>
    <mergeCell ref="H158:I158"/>
    <mergeCell ref="K158:M158"/>
    <mergeCell ref="D163:N163"/>
    <mergeCell ref="P56:V56"/>
    <mergeCell ref="D58:J58"/>
    <mergeCell ref="N58:V58"/>
    <mergeCell ref="D60:J60"/>
    <mergeCell ref="P60:V60"/>
    <mergeCell ref="D62:J62"/>
    <mergeCell ref="N62:V62"/>
    <mergeCell ref="E64:J64"/>
    <mergeCell ref="P64:V64"/>
    <mergeCell ref="N66:V66"/>
    <mergeCell ref="E68:J68"/>
    <mergeCell ref="L68:N68"/>
    <mergeCell ref="P68:V68"/>
    <mergeCell ref="C70:P71"/>
    <mergeCell ref="S70:V70"/>
  </mergeCells>
  <printOptions horizontalCentered="1" verticalCentered="1"/>
  <pageMargins left="0.25" right="0.25" top="0.5" bottom="0.5" header="0.3" footer="0.3"/>
  <pageSetup scale="69" fitToHeight="4" orientation="portrait" horizontalDpi="200" verticalDpi="200" r:id="rId1"/>
  <headerFooter>
    <oddFooter xml:space="preserve">&amp;L&amp;9               Printed &amp;D&amp;R&amp;9SBE 2025 (Rev. 11/03/09)        </oddFooter>
  </headerFooter>
  <rowBreaks count="3" manualBreakCount="3">
    <brk id="65" min="2" max="21" man="1"/>
    <brk id="125" min="2" max="21" man="1"/>
    <brk id="185" min="2" max="2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transitionEntry="1" codeName="Sheet9">
    <pageSetUpPr fitToPage="1"/>
  </sheetPr>
  <dimension ref="B2:J138"/>
  <sheetViews>
    <sheetView defaultGridColor="0" view="pageBreakPreview" colorId="22" zoomScale="112" zoomScaleNormal="99" zoomScaleSheetLayoutView="112" workbookViewId="0">
      <selection activeCell="G7" sqref="G7:G10"/>
    </sheetView>
  </sheetViews>
  <sheetFormatPr defaultColWidth="9.77734375" defaultRowHeight="20.100000000000001" customHeight="1" x14ac:dyDescent="0.25"/>
  <cols>
    <col min="1" max="1" width="9.77734375" style="23"/>
    <col min="2" max="2" width="16.109375" style="23" customWidth="1"/>
    <col min="3" max="3" width="9.77734375" style="23"/>
    <col min="4" max="4" width="16.5546875" style="34" bestFit="1" customWidth="1"/>
    <col min="5" max="5" width="13.77734375" style="34" customWidth="1"/>
    <col min="6" max="6" width="38.44140625" style="34" customWidth="1"/>
    <col min="7" max="7" width="25.5546875" style="34" customWidth="1"/>
    <col min="8" max="8" width="5.33203125" style="34" customWidth="1"/>
    <col min="9" max="9" width="6.77734375" style="23" bestFit="1" customWidth="1"/>
    <col min="10" max="16384" width="9.77734375" style="23"/>
  </cols>
  <sheetData>
    <row r="2" spans="2:10" ht="20.100000000000001" customHeight="1" x14ac:dyDescent="0.25">
      <c r="B2" s="44" t="s">
        <v>219</v>
      </c>
    </row>
    <row r="3" spans="2:10" ht="20.100000000000001" customHeight="1" x14ac:dyDescent="0.25">
      <c r="B3" s="44" t="s">
        <v>220</v>
      </c>
    </row>
    <row r="4" spans="2:10" ht="20.100000000000001" customHeight="1" x14ac:dyDescent="0.35">
      <c r="B4" s="120" t="s">
        <v>85</v>
      </c>
      <c r="F4" s="71">
        <f ca="1">NOW()</f>
        <v>43600.393459837964</v>
      </c>
      <c r="G4" s="65">
        <f ca="1">NOW()</f>
        <v>43600.393459837964</v>
      </c>
      <c r="H4" s="252"/>
      <c r="I4" s="159"/>
    </row>
    <row r="5" spans="2:10" ht="20.100000000000001" customHeight="1" x14ac:dyDescent="0.25">
      <c r="H5" s="252"/>
      <c r="I5" s="159"/>
    </row>
    <row r="6" spans="2:10" ht="20.100000000000001" customHeight="1" x14ac:dyDescent="0.25">
      <c r="B6" s="59" t="s">
        <v>33</v>
      </c>
      <c r="C6" s="60"/>
      <c r="D6" s="290" t="str">
        <f>'CONTACT INFO'!$C$16</f>
        <v>LETTING DATE</v>
      </c>
      <c r="E6" s="82"/>
      <c r="F6" s="67" t="s">
        <v>34</v>
      </c>
      <c r="G6" s="182" t="str">
        <f>'CONTACT INFO'!C19</f>
        <v>CONTRACT NUMBER</v>
      </c>
      <c r="H6" s="279"/>
      <c r="I6" s="280"/>
      <c r="J6" s="38"/>
    </row>
    <row r="7" spans="2:10" ht="20.100000000000001" customHeight="1" x14ac:dyDescent="0.25">
      <c r="B7" s="59" t="s">
        <v>35</v>
      </c>
      <c r="C7" s="60"/>
      <c r="D7" s="183" t="str">
        <f>'CONTACT INFO'!$C$17</f>
        <v>ITEM NUMBER</v>
      </c>
      <c r="E7" s="82"/>
      <c r="F7" s="67" t="s">
        <v>36</v>
      </c>
      <c r="G7" s="314" t="s">
        <v>140</v>
      </c>
      <c r="H7" s="281"/>
      <c r="I7" s="280"/>
      <c r="J7" s="38"/>
    </row>
    <row r="8" spans="2:10" ht="20.100000000000001" customHeight="1" x14ac:dyDescent="0.25">
      <c r="B8" s="59" t="s">
        <v>37</v>
      </c>
      <c r="C8" s="62" t="s">
        <v>19</v>
      </c>
      <c r="D8" s="183" t="str">
        <f>'CONTACT INFO'!$C$18</f>
        <v>COUNTY</v>
      </c>
      <c r="E8" s="82"/>
      <c r="F8" s="184" t="s">
        <v>38</v>
      </c>
      <c r="G8" s="315" t="s">
        <v>120</v>
      </c>
      <c r="H8" s="282"/>
      <c r="I8" s="280"/>
      <c r="J8" s="38"/>
    </row>
    <row r="9" spans="2:10" ht="20.100000000000001" customHeight="1" x14ac:dyDescent="0.25">
      <c r="B9" s="59" t="s">
        <v>39</v>
      </c>
      <c r="C9" s="60"/>
      <c r="D9" s="183" t="str">
        <f>'CONTACT INFO'!$C$20</f>
        <v>JOB ID</v>
      </c>
      <c r="E9" s="82"/>
      <c r="F9" s="67" t="s">
        <v>40</v>
      </c>
      <c r="G9" s="316" t="s">
        <v>121</v>
      </c>
      <c r="H9" s="283"/>
      <c r="I9" s="280" t="s">
        <v>19</v>
      </c>
      <c r="J9" s="38"/>
    </row>
    <row r="10" spans="2:10" ht="20.100000000000001" customHeight="1" x14ac:dyDescent="0.25">
      <c r="B10" s="63"/>
      <c r="C10" s="63"/>
      <c r="D10" s="74" t="s">
        <v>19</v>
      </c>
      <c r="E10" s="75"/>
      <c r="F10" s="67" t="s">
        <v>42</v>
      </c>
      <c r="G10" s="316" t="s">
        <v>44</v>
      </c>
      <c r="H10" s="283"/>
      <c r="I10" s="284"/>
      <c r="J10" s="38"/>
    </row>
    <row r="11" spans="2:10" ht="20.100000000000001" customHeight="1" x14ac:dyDescent="0.25">
      <c r="B11" s="317">
        <v>8</v>
      </c>
      <c r="C11" s="773" t="s">
        <v>199</v>
      </c>
      <c r="D11" s="774"/>
      <c r="E11" s="774"/>
      <c r="F11" s="774"/>
      <c r="G11" s="774"/>
      <c r="H11" s="65"/>
      <c r="I11" s="38"/>
      <c r="J11" s="38"/>
    </row>
    <row r="12" spans="2:10" ht="20.100000000000001" customHeight="1" x14ac:dyDescent="0.25">
      <c r="B12" s="276"/>
      <c r="C12" s="277"/>
      <c r="D12" s="278"/>
      <c r="E12" s="83"/>
      <c r="F12" s="71"/>
      <c r="G12" s="65"/>
      <c r="H12" s="65"/>
      <c r="I12" s="38"/>
      <c r="J12" s="38"/>
    </row>
    <row r="13" spans="2:10" ht="20.100000000000001" customHeight="1" thickBot="1" x14ac:dyDescent="0.3">
      <c r="B13" s="779" t="s">
        <v>20</v>
      </c>
      <c r="C13" s="780"/>
      <c r="D13" s="119" t="s">
        <v>44</v>
      </c>
      <c r="E13" s="119" t="s">
        <v>40</v>
      </c>
      <c r="F13" s="119" t="s">
        <v>45</v>
      </c>
      <c r="G13" s="119" t="s">
        <v>27</v>
      </c>
      <c r="H13" s="75"/>
      <c r="I13" s="285"/>
      <c r="J13" s="104"/>
    </row>
    <row r="14" spans="2:10" ht="20.100000000000001" customHeight="1" x14ac:dyDescent="0.25">
      <c r="B14" s="769"/>
      <c r="C14" s="770"/>
      <c r="D14" s="318"/>
      <c r="E14" s="318">
        <v>0</v>
      </c>
      <c r="F14" s="319">
        <v>0</v>
      </c>
      <c r="G14" s="92">
        <f>E14*F14</f>
        <v>0</v>
      </c>
      <c r="H14" s="76"/>
      <c r="I14" s="280"/>
      <c r="J14" s="111"/>
    </row>
    <row r="15" spans="2:10" ht="20.100000000000001" customHeight="1" x14ac:dyDescent="0.25">
      <c r="B15" s="771"/>
      <c r="C15" s="772"/>
      <c r="D15" s="320"/>
      <c r="E15" s="320">
        <v>0</v>
      </c>
      <c r="F15" s="321">
        <v>0</v>
      </c>
      <c r="G15" s="90">
        <f>E15*F15</f>
        <v>0</v>
      </c>
      <c r="H15" s="76"/>
      <c r="I15" s="280"/>
      <c r="J15" s="104"/>
    </row>
    <row r="16" spans="2:10" ht="20.100000000000001" customHeight="1" x14ac:dyDescent="0.25">
      <c r="B16" s="771"/>
      <c r="C16" s="772"/>
      <c r="D16" s="320"/>
      <c r="E16" s="320">
        <v>0</v>
      </c>
      <c r="F16" s="356">
        <v>0</v>
      </c>
      <c r="G16" s="90">
        <f>E16*F16</f>
        <v>0</v>
      </c>
      <c r="H16" s="76"/>
      <c r="I16" s="280"/>
      <c r="J16" s="104"/>
    </row>
    <row r="17" spans="2:10" ht="20.100000000000001" customHeight="1" x14ac:dyDescent="0.25">
      <c r="B17" s="771"/>
      <c r="C17" s="772"/>
      <c r="D17" s="320"/>
      <c r="E17" s="320">
        <v>0</v>
      </c>
      <c r="F17" s="321">
        <v>0</v>
      </c>
      <c r="G17" s="90">
        <f>E17*F17</f>
        <v>0</v>
      </c>
      <c r="H17" s="76"/>
      <c r="I17" s="280"/>
      <c r="J17" s="104"/>
    </row>
    <row r="18" spans="2:10" ht="20.100000000000001" customHeight="1" thickBot="1" x14ac:dyDescent="0.3">
      <c r="B18" s="767"/>
      <c r="C18" s="768"/>
      <c r="D18" s="322"/>
      <c r="E18" s="322">
        <v>0</v>
      </c>
      <c r="F18" s="323">
        <v>0</v>
      </c>
      <c r="G18" s="91">
        <f>E18*F18</f>
        <v>0</v>
      </c>
      <c r="H18" s="76"/>
      <c r="I18" s="280"/>
      <c r="J18" s="104"/>
    </row>
    <row r="19" spans="2:10" ht="20.100000000000001" customHeight="1" x14ac:dyDescent="0.25">
      <c r="B19" s="38"/>
      <c r="C19" s="38"/>
      <c r="D19" s="55"/>
      <c r="E19" s="55" t="s">
        <v>19</v>
      </c>
      <c r="F19" s="99" t="s">
        <v>47</v>
      </c>
      <c r="G19" s="92">
        <f>SUM(G14:G18)</f>
        <v>0</v>
      </c>
      <c r="H19" s="76"/>
      <c r="I19" s="280"/>
      <c r="J19" s="104"/>
    </row>
    <row r="20" spans="2:10" ht="20.100000000000001" customHeight="1" x14ac:dyDescent="0.25">
      <c r="B20" s="38" t="s">
        <v>19</v>
      </c>
      <c r="C20" s="38"/>
      <c r="D20" s="55"/>
      <c r="E20" s="55"/>
      <c r="F20" s="100"/>
      <c r="G20" s="93"/>
      <c r="H20" s="55"/>
      <c r="I20" s="280"/>
      <c r="J20" s="111"/>
    </row>
    <row r="21" spans="2:10" ht="20.100000000000001" customHeight="1" x14ac:dyDescent="0.25">
      <c r="B21" s="781" t="s">
        <v>49</v>
      </c>
      <c r="C21" s="782"/>
      <c r="D21" s="785" t="s">
        <v>50</v>
      </c>
      <c r="E21" s="68" t="s">
        <v>48</v>
      </c>
      <c r="F21" s="101" t="s">
        <v>112</v>
      </c>
      <c r="G21" s="94" t="s">
        <v>18</v>
      </c>
      <c r="H21" s="75"/>
      <c r="I21" s="280"/>
      <c r="J21" s="104"/>
    </row>
    <row r="22" spans="2:10" ht="20.100000000000001" customHeight="1" thickBot="1" x14ac:dyDescent="0.3">
      <c r="B22" s="783"/>
      <c r="C22" s="784"/>
      <c r="D22" s="786"/>
      <c r="E22" s="185" t="s">
        <v>51</v>
      </c>
      <c r="F22" s="113" t="s">
        <v>52</v>
      </c>
      <c r="G22" s="114" t="s">
        <v>22</v>
      </c>
      <c r="H22" s="75"/>
      <c r="I22" s="280"/>
      <c r="J22" s="104"/>
    </row>
    <row r="23" spans="2:10" ht="20.100000000000001" customHeight="1" x14ac:dyDescent="0.25">
      <c r="B23" s="769"/>
      <c r="C23" s="770"/>
      <c r="D23" s="324">
        <v>0</v>
      </c>
      <c r="E23" s="318">
        <v>1</v>
      </c>
      <c r="F23" s="102">
        <f>IF(E23&gt;0,VLOOKUP(+B23,'LOADED LABOR RATES'!$B$6:$D$63,3),0)</f>
        <v>0</v>
      </c>
      <c r="G23" s="92">
        <f t="shared" ref="G23:G28" si="0">IF($B$11=8,D23*E23*F23*8,D23*E23*F23*8+D23*E23*F23*($B$11-8)*1.5)</f>
        <v>0</v>
      </c>
      <c r="H23" s="76"/>
      <c r="I23" s="280"/>
      <c r="J23" s="104"/>
    </row>
    <row r="24" spans="2:10" ht="20.100000000000001" customHeight="1" x14ac:dyDescent="0.25">
      <c r="B24" s="771"/>
      <c r="C24" s="772"/>
      <c r="D24" s="325">
        <v>0</v>
      </c>
      <c r="E24" s="320">
        <v>1</v>
      </c>
      <c r="F24" s="102">
        <f>IF(E24&gt;0,VLOOKUP(+B24,'LOADED LABOR RATES'!$B$6:$D$63,3),0)</f>
        <v>0</v>
      </c>
      <c r="G24" s="92">
        <f t="shared" si="0"/>
        <v>0</v>
      </c>
      <c r="H24" s="76"/>
      <c r="I24" s="280"/>
      <c r="J24" s="38"/>
    </row>
    <row r="25" spans="2:10" ht="20.100000000000001" customHeight="1" x14ac:dyDescent="0.25">
      <c r="B25" s="771"/>
      <c r="C25" s="772"/>
      <c r="D25" s="325">
        <v>0</v>
      </c>
      <c r="E25" s="320">
        <v>1</v>
      </c>
      <c r="F25" s="102">
        <f>IF(E25&gt;0,VLOOKUP(+B25,'LOADED LABOR RATES'!$B$6:$D$63,3),0)</f>
        <v>0</v>
      </c>
      <c r="G25" s="92">
        <f t="shared" si="0"/>
        <v>0</v>
      </c>
      <c r="H25" s="76"/>
      <c r="I25" s="280"/>
      <c r="J25" s="38"/>
    </row>
    <row r="26" spans="2:10" ht="20.100000000000001" customHeight="1" x14ac:dyDescent="0.25">
      <c r="B26" s="771"/>
      <c r="C26" s="772"/>
      <c r="D26" s="325">
        <v>0</v>
      </c>
      <c r="E26" s="320">
        <v>1</v>
      </c>
      <c r="F26" s="102">
        <f>IF(E26&gt;0,VLOOKUP(+B26,'LOADED LABOR RATES'!$B$6:$D$63,3),0)</f>
        <v>0</v>
      </c>
      <c r="G26" s="92">
        <f t="shared" si="0"/>
        <v>0</v>
      </c>
      <c r="H26" s="76"/>
      <c r="I26" s="38"/>
      <c r="J26" s="38"/>
    </row>
    <row r="27" spans="2:10" ht="20.100000000000001" customHeight="1" x14ac:dyDescent="0.25">
      <c r="B27" s="771"/>
      <c r="C27" s="772"/>
      <c r="D27" s="325">
        <v>0</v>
      </c>
      <c r="E27" s="320">
        <v>0</v>
      </c>
      <c r="F27" s="102">
        <f>IF(E27&gt;0,VLOOKUP(+B27,'LOADED LABOR RATES'!$B$6:$D$63,3),0)</f>
        <v>0</v>
      </c>
      <c r="G27" s="92">
        <f t="shared" si="0"/>
        <v>0</v>
      </c>
      <c r="H27" s="76"/>
      <c r="I27" s="38"/>
      <c r="J27" s="38"/>
    </row>
    <row r="28" spans="2:10" ht="20.100000000000001" customHeight="1" thickBot="1" x14ac:dyDescent="0.3">
      <c r="B28" s="767"/>
      <c r="C28" s="768"/>
      <c r="D28" s="326">
        <v>0</v>
      </c>
      <c r="E28" s="322">
        <v>0</v>
      </c>
      <c r="F28" s="103">
        <f>IF(E28&gt;0,VLOOKUP(+B28,'LOADED LABOR RATES'!$B$6:$D$63,3),0)</f>
        <v>0</v>
      </c>
      <c r="G28" s="310">
        <f t="shared" si="0"/>
        <v>0</v>
      </c>
      <c r="H28" s="76"/>
      <c r="I28" s="38"/>
      <c r="J28" s="38"/>
    </row>
    <row r="29" spans="2:10" ht="20.100000000000001" customHeight="1" x14ac:dyDescent="0.25">
      <c r="B29" s="38" t="s">
        <v>19</v>
      </c>
      <c r="C29" s="38" t="s">
        <v>19</v>
      </c>
      <c r="D29" s="55"/>
      <c r="F29" s="99" t="s">
        <v>111</v>
      </c>
      <c r="G29" s="92">
        <f>SUM(G23:G28)</f>
        <v>0</v>
      </c>
      <c r="H29" s="76"/>
      <c r="I29" s="38"/>
      <c r="J29" s="38"/>
    </row>
    <row r="30" spans="2:10" ht="20.100000000000001" customHeight="1" x14ac:dyDescent="0.25">
      <c r="B30" s="38" t="s">
        <v>19</v>
      </c>
      <c r="C30" s="38"/>
      <c r="D30" s="55"/>
      <c r="E30" s="55"/>
      <c r="F30" s="100"/>
      <c r="G30" s="93"/>
      <c r="H30" s="55"/>
      <c r="I30" s="38"/>
      <c r="J30" s="38"/>
    </row>
    <row r="31" spans="2:10" ht="20.100000000000001" customHeight="1" x14ac:dyDescent="0.25">
      <c r="B31" s="781" t="s">
        <v>55</v>
      </c>
      <c r="C31" s="782"/>
      <c r="D31" s="68" t="s">
        <v>53</v>
      </c>
      <c r="E31" s="68" t="s">
        <v>54</v>
      </c>
      <c r="F31" s="787" t="s">
        <v>274</v>
      </c>
      <c r="G31" s="94" t="s">
        <v>26</v>
      </c>
      <c r="H31" s="75"/>
      <c r="I31" s="61"/>
      <c r="J31" s="38"/>
    </row>
    <row r="32" spans="2:10" ht="20.100000000000001" customHeight="1" thickBot="1" x14ac:dyDescent="0.3">
      <c r="B32" s="783"/>
      <c r="C32" s="784"/>
      <c r="D32" s="112" t="s">
        <v>51</v>
      </c>
      <c r="E32" s="185" t="s">
        <v>51</v>
      </c>
      <c r="F32" s="788"/>
      <c r="G32" s="114" t="s">
        <v>27</v>
      </c>
      <c r="H32" s="75"/>
      <c r="I32" s="61"/>
      <c r="J32" s="38"/>
    </row>
    <row r="33" spans="2:10" ht="20.100000000000001" customHeight="1" x14ac:dyDescent="0.25">
      <c r="B33" s="769"/>
      <c r="C33" s="770"/>
      <c r="D33" s="318">
        <v>0</v>
      </c>
      <c r="E33" s="318">
        <v>0</v>
      </c>
      <c r="F33" s="319">
        <v>0</v>
      </c>
      <c r="G33" s="92">
        <f t="shared" ref="G33:G40" si="1">D33*E33*F33</f>
        <v>0</v>
      </c>
      <c r="H33" s="76"/>
      <c r="I33" s="38"/>
      <c r="J33" s="38"/>
    </row>
    <row r="34" spans="2:10" ht="20.100000000000001" customHeight="1" x14ac:dyDescent="0.25">
      <c r="B34" s="771"/>
      <c r="C34" s="772"/>
      <c r="D34" s="320">
        <v>0</v>
      </c>
      <c r="E34" s="320">
        <v>0</v>
      </c>
      <c r="F34" s="321">
        <v>0</v>
      </c>
      <c r="G34" s="90">
        <f t="shared" si="1"/>
        <v>0</v>
      </c>
      <c r="H34" s="76"/>
      <c r="I34" s="38"/>
      <c r="J34" s="38"/>
    </row>
    <row r="35" spans="2:10" ht="20.100000000000001" customHeight="1" x14ac:dyDescent="0.25">
      <c r="B35" s="771"/>
      <c r="C35" s="772"/>
      <c r="D35" s="320">
        <v>0</v>
      </c>
      <c r="E35" s="320">
        <v>0</v>
      </c>
      <c r="F35" s="321">
        <v>0</v>
      </c>
      <c r="G35" s="90">
        <f t="shared" si="1"/>
        <v>0</v>
      </c>
      <c r="H35" s="76"/>
      <c r="I35" s="38"/>
    </row>
    <row r="36" spans="2:10" ht="20.100000000000001" customHeight="1" x14ac:dyDescent="0.25">
      <c r="B36" s="771"/>
      <c r="C36" s="772"/>
      <c r="D36" s="320">
        <v>0</v>
      </c>
      <c r="E36" s="320">
        <v>0</v>
      </c>
      <c r="F36" s="321">
        <v>0</v>
      </c>
      <c r="G36" s="90">
        <f t="shared" si="1"/>
        <v>0</v>
      </c>
      <c r="H36" s="76"/>
      <c r="I36" s="38"/>
      <c r="J36" s="38"/>
    </row>
    <row r="37" spans="2:10" ht="20.100000000000001" customHeight="1" x14ac:dyDescent="0.25">
      <c r="B37" s="771"/>
      <c r="C37" s="772"/>
      <c r="D37" s="320">
        <v>0</v>
      </c>
      <c r="E37" s="320">
        <v>0</v>
      </c>
      <c r="F37" s="321">
        <v>0</v>
      </c>
      <c r="G37" s="90">
        <f t="shared" si="1"/>
        <v>0</v>
      </c>
      <c r="H37" s="76"/>
      <c r="I37" s="38"/>
      <c r="J37" s="38"/>
    </row>
    <row r="38" spans="2:10" ht="20.100000000000001" customHeight="1" x14ac:dyDescent="0.25">
      <c r="B38" s="771"/>
      <c r="C38" s="772"/>
      <c r="D38" s="320">
        <v>0</v>
      </c>
      <c r="E38" s="320">
        <v>0</v>
      </c>
      <c r="F38" s="321">
        <v>0</v>
      </c>
      <c r="G38" s="90">
        <f t="shared" si="1"/>
        <v>0</v>
      </c>
      <c r="H38" s="76"/>
      <c r="I38" s="38"/>
      <c r="J38" s="38"/>
    </row>
    <row r="39" spans="2:10" ht="20.100000000000001" customHeight="1" x14ac:dyDescent="0.25">
      <c r="B39" s="771"/>
      <c r="C39" s="772"/>
      <c r="D39" s="320">
        <v>0</v>
      </c>
      <c r="E39" s="320">
        <v>0</v>
      </c>
      <c r="F39" s="321">
        <v>0</v>
      </c>
      <c r="G39" s="90">
        <f t="shared" si="1"/>
        <v>0</v>
      </c>
      <c r="H39" s="76"/>
      <c r="I39" s="38"/>
      <c r="J39" s="38"/>
    </row>
    <row r="40" spans="2:10" ht="20.100000000000001" customHeight="1" thickBot="1" x14ac:dyDescent="0.3">
      <c r="B40" s="767"/>
      <c r="C40" s="768"/>
      <c r="D40" s="322">
        <v>0</v>
      </c>
      <c r="E40" s="322">
        <v>0</v>
      </c>
      <c r="F40" s="323">
        <v>0</v>
      </c>
      <c r="G40" s="91">
        <f t="shared" si="1"/>
        <v>0</v>
      </c>
      <c r="H40" s="76"/>
      <c r="I40" s="38"/>
      <c r="J40" s="38"/>
    </row>
    <row r="41" spans="2:10" ht="20.100000000000001" customHeight="1" x14ac:dyDescent="0.25">
      <c r="B41" s="61"/>
      <c r="C41" s="61"/>
      <c r="D41" s="82"/>
      <c r="E41" s="82" t="s">
        <v>19</v>
      </c>
      <c r="F41" s="66" t="s">
        <v>56</v>
      </c>
      <c r="G41" s="95">
        <f>SUM(G33:G40)</f>
        <v>0</v>
      </c>
      <c r="H41" s="75"/>
      <c r="I41" s="38"/>
      <c r="J41" s="38"/>
    </row>
    <row r="42" spans="2:10" ht="20.100000000000001" customHeight="1" x14ac:dyDescent="0.25">
      <c r="B42" s="27" t="s">
        <v>19</v>
      </c>
      <c r="C42" s="27"/>
      <c r="D42" s="26"/>
      <c r="E42" s="26"/>
      <c r="F42" s="26"/>
      <c r="G42" s="96"/>
      <c r="H42" s="286"/>
      <c r="I42" s="159"/>
    </row>
    <row r="43" spans="2:10" ht="20.100000000000001" customHeight="1" thickBot="1" x14ac:dyDescent="0.3">
      <c r="B43" s="115" t="s">
        <v>57</v>
      </c>
      <c r="C43" s="116"/>
      <c r="D43" s="117"/>
      <c r="E43" s="117"/>
      <c r="F43" s="117"/>
      <c r="G43" s="118" t="s">
        <v>58</v>
      </c>
      <c r="H43" s="75"/>
      <c r="I43" s="38"/>
      <c r="J43" s="38"/>
    </row>
    <row r="44" spans="2:10" ht="20.100000000000001" customHeight="1" x14ac:dyDescent="0.25">
      <c r="B44" s="327"/>
      <c r="C44" s="328"/>
      <c r="D44" s="329"/>
      <c r="E44" s="329"/>
      <c r="F44" s="329"/>
      <c r="G44" s="330">
        <v>0</v>
      </c>
      <c r="H44" s="283"/>
      <c r="I44" s="38"/>
      <c r="J44" s="38"/>
    </row>
    <row r="45" spans="2:10" ht="20.100000000000001" customHeight="1" x14ac:dyDescent="0.25">
      <c r="B45" s="331"/>
      <c r="C45" s="332"/>
      <c r="D45" s="333"/>
      <c r="E45" s="333"/>
      <c r="F45" s="333"/>
      <c r="G45" s="334">
        <v>0</v>
      </c>
      <c r="H45" s="283"/>
      <c r="I45" s="38"/>
      <c r="J45" s="38"/>
    </row>
    <row r="46" spans="2:10" ht="20.100000000000001" customHeight="1" x14ac:dyDescent="0.25">
      <c r="B46" s="331"/>
      <c r="C46" s="332"/>
      <c r="D46" s="333"/>
      <c r="E46" s="333"/>
      <c r="F46" s="333"/>
      <c r="G46" s="334">
        <v>0</v>
      </c>
      <c r="H46" s="283"/>
      <c r="I46" s="38"/>
      <c r="J46" s="38"/>
    </row>
    <row r="47" spans="2:10" ht="20.100000000000001" customHeight="1" thickBot="1" x14ac:dyDescent="0.3">
      <c r="B47" s="335" t="s">
        <v>19</v>
      </c>
      <c r="C47" s="336"/>
      <c r="D47" s="337"/>
      <c r="E47" s="337"/>
      <c r="F47" s="337"/>
      <c r="G47" s="338">
        <v>0</v>
      </c>
      <c r="H47" s="283"/>
      <c r="I47" s="38"/>
      <c r="J47" s="38"/>
    </row>
    <row r="48" spans="2:10" ht="20.100000000000001" customHeight="1" x14ac:dyDescent="0.25">
      <c r="B48" s="61"/>
      <c r="C48" s="61"/>
      <c r="D48" s="82"/>
      <c r="E48" s="82" t="s">
        <v>19</v>
      </c>
      <c r="F48" s="66" t="s">
        <v>59</v>
      </c>
      <c r="G48" s="95">
        <f>SUM(G44:G47)</f>
        <v>0</v>
      </c>
      <c r="H48" s="75"/>
      <c r="I48" s="38"/>
      <c r="J48" s="38"/>
    </row>
    <row r="49" spans="2:10" ht="20.100000000000001" customHeight="1" x14ac:dyDescent="0.25">
      <c r="B49" s="28"/>
      <c r="C49" s="28"/>
      <c r="D49" s="30"/>
      <c r="E49" s="30"/>
      <c r="F49" s="30"/>
      <c r="G49" s="97"/>
      <c r="H49" s="287"/>
      <c r="I49" s="159"/>
    </row>
    <row r="50" spans="2:10" ht="20.100000000000001" customHeight="1" x14ac:dyDescent="0.25">
      <c r="B50" s="61"/>
      <c r="C50" s="61" t="s">
        <v>19</v>
      </c>
      <c r="D50" s="30"/>
      <c r="E50" s="775" t="s">
        <v>60</v>
      </c>
      <c r="F50" s="776"/>
      <c r="G50" s="98">
        <f>G19+G29+G41+G48</f>
        <v>0</v>
      </c>
      <c r="H50" s="75"/>
      <c r="I50" s="38"/>
      <c r="J50" s="38"/>
    </row>
    <row r="51" spans="2:10" ht="20.100000000000001" customHeight="1" x14ac:dyDescent="0.25">
      <c r="B51" s="33" t="s">
        <v>61</v>
      </c>
      <c r="C51" s="339">
        <v>0</v>
      </c>
      <c r="D51" s="30"/>
      <c r="E51" s="775" t="s">
        <v>115</v>
      </c>
      <c r="F51" s="776"/>
      <c r="G51" s="98">
        <f>G50*C51/100</f>
        <v>0</v>
      </c>
      <c r="H51" s="75"/>
      <c r="I51" s="159"/>
    </row>
    <row r="52" spans="2:10" ht="19.5" customHeight="1" x14ac:dyDescent="0.25">
      <c r="B52" s="28"/>
      <c r="C52" s="28"/>
      <c r="D52" s="30"/>
      <c r="E52" s="775" t="s">
        <v>62</v>
      </c>
      <c r="F52" s="776"/>
      <c r="G52" s="98">
        <f>G51+G50</f>
        <v>0</v>
      </c>
      <c r="H52" s="75"/>
      <c r="I52" s="159"/>
    </row>
    <row r="53" spans="2:10" ht="20.100000000000001" customHeight="1" x14ac:dyDescent="0.25">
      <c r="B53" s="188" t="s">
        <v>63</v>
      </c>
      <c r="C53" s="339">
        <v>0</v>
      </c>
      <c r="D53" s="30"/>
      <c r="E53" s="186" t="s">
        <v>114</v>
      </c>
      <c r="F53" s="187"/>
      <c r="G53" s="98">
        <f>G50*C53/100</f>
        <v>0</v>
      </c>
      <c r="H53" s="75"/>
      <c r="I53" s="159"/>
    </row>
    <row r="54" spans="2:10" ht="20.100000000000001" customHeight="1" x14ac:dyDescent="0.25">
      <c r="B54" s="28"/>
      <c r="C54" s="28"/>
      <c r="D54" s="30"/>
      <c r="E54" s="775" t="s">
        <v>113</v>
      </c>
      <c r="F54" s="776"/>
      <c r="G54" s="98">
        <f>G52+G53</f>
        <v>0</v>
      </c>
      <c r="H54" s="75"/>
      <c r="I54" s="159"/>
    </row>
    <row r="55" spans="2:10" ht="20.100000000000001" customHeight="1" x14ac:dyDescent="0.25">
      <c r="B55" s="28"/>
      <c r="C55" s="28"/>
      <c r="D55" s="30"/>
      <c r="E55" s="29"/>
      <c r="F55" s="30"/>
      <c r="G55" s="30"/>
      <c r="H55" s="287"/>
      <c r="I55" s="159"/>
    </row>
    <row r="56" spans="2:10" ht="20.100000000000001" customHeight="1" x14ac:dyDescent="0.25">
      <c r="B56" s="38"/>
      <c r="E56" s="775" t="s">
        <v>64</v>
      </c>
      <c r="F56" s="776"/>
      <c r="G56" s="78">
        <f>IF(G50&gt;0,+G50/$G$9,0)</f>
        <v>0</v>
      </c>
      <c r="H56" s="79" t="s">
        <v>117</v>
      </c>
      <c r="I56" s="80" t="str">
        <f>G10</f>
        <v>UNIT</v>
      </c>
      <c r="J56" s="38"/>
    </row>
    <row r="57" spans="2:10" ht="20.100000000000001" customHeight="1" x14ac:dyDescent="0.25">
      <c r="E57" s="775" t="s">
        <v>116</v>
      </c>
      <c r="F57" s="776"/>
      <c r="G57" s="78">
        <f>IF(G51&gt;0,G52/$G$9,0)</f>
        <v>0</v>
      </c>
      <c r="H57" s="79" t="s">
        <v>117</v>
      </c>
      <c r="I57" s="81" t="str">
        <f>G10</f>
        <v>UNIT</v>
      </c>
      <c r="J57" s="38"/>
    </row>
    <row r="58" spans="2:10" s="86" customFormat="1" ht="36.75" customHeight="1" x14ac:dyDescent="0.2">
      <c r="B58" s="85"/>
      <c r="E58" s="777" t="s">
        <v>118</v>
      </c>
      <c r="F58" s="778"/>
      <c r="G58" s="89">
        <f>IF(G54&gt;0,(G54/$G$9),0)</f>
        <v>0</v>
      </c>
      <c r="H58" s="87" t="s">
        <v>117</v>
      </c>
      <c r="I58" s="88" t="str">
        <f>G10</f>
        <v>UNIT</v>
      </c>
      <c r="J58" s="85"/>
    </row>
    <row r="59" spans="2:10" ht="20.100000000000001" customHeight="1" x14ac:dyDescent="0.25">
      <c r="G59" s="69"/>
      <c r="H59" s="69"/>
      <c r="I59" s="159"/>
    </row>
    <row r="64" spans="2:10" ht="20.100000000000001" hidden="1" customHeight="1" x14ac:dyDescent="0.25"/>
    <row r="65" spans="4:4" ht="20.100000000000001" hidden="1" customHeight="1" x14ac:dyDescent="0.25"/>
    <row r="66" spans="4:4" ht="20.100000000000001" hidden="1" customHeight="1" x14ac:dyDescent="0.25"/>
    <row r="67" spans="4:4" ht="20.100000000000001" hidden="1" customHeight="1" x14ac:dyDescent="0.25">
      <c r="D67" s="289" t="str">
        <f>'LABOR COSTS'!F68</f>
        <v>National Unions</v>
      </c>
    </row>
    <row r="68" spans="4:4" ht="20.100000000000001" hidden="1" customHeight="1" x14ac:dyDescent="0.25">
      <c r="D68" s="289" t="str">
        <f>'LABOR COSTS'!F69</f>
        <v xml:space="preserve"> </v>
      </c>
    </row>
    <row r="69" spans="4:4" ht="20.100000000000001" hidden="1" customHeight="1" x14ac:dyDescent="0.25">
      <c r="D69" s="289" t="str">
        <f>'LABOR COSTS'!F70</f>
        <v xml:space="preserve"> </v>
      </c>
    </row>
    <row r="70" spans="4:4" ht="20.100000000000001" hidden="1" customHeight="1" x14ac:dyDescent="0.25">
      <c r="D70" s="289" t="str">
        <f>'LABOR COSTS'!F71</f>
        <v xml:space="preserve"> </v>
      </c>
    </row>
    <row r="71" spans="4:4" ht="20.100000000000001" hidden="1" customHeight="1" x14ac:dyDescent="0.25">
      <c r="D71" s="289" t="str">
        <f>'LABOR COSTS'!F72</f>
        <v xml:space="preserve"> </v>
      </c>
    </row>
    <row r="72" spans="4:4" ht="20.100000000000001" hidden="1" customHeight="1" x14ac:dyDescent="0.25">
      <c r="D72" s="289" t="str">
        <f>'LABOR COSTS'!F73</f>
        <v xml:space="preserve"> </v>
      </c>
    </row>
    <row r="73" spans="4:4" ht="20.100000000000001" hidden="1" customHeight="1" x14ac:dyDescent="0.25">
      <c r="D73" s="289" t="str">
        <f>'LABOR COSTS'!F74</f>
        <v xml:space="preserve"> </v>
      </c>
    </row>
    <row r="74" spans="4:4" ht="20.100000000000001" hidden="1" customHeight="1" x14ac:dyDescent="0.25">
      <c r="D74" s="289" t="str">
        <f>'LABOR COSTS'!F75</f>
        <v xml:space="preserve"> </v>
      </c>
    </row>
    <row r="75" spans="4:4" ht="20.100000000000001" hidden="1" customHeight="1" x14ac:dyDescent="0.25">
      <c r="D75" s="289" t="str">
        <f>'LABOR COSTS'!F76</f>
        <v xml:space="preserve"> </v>
      </c>
    </row>
    <row r="76" spans="4:4" ht="20.100000000000001" hidden="1" customHeight="1" x14ac:dyDescent="0.25">
      <c r="D76" s="289" t="str">
        <f>'LABOR COSTS'!F77</f>
        <v xml:space="preserve"> </v>
      </c>
    </row>
    <row r="77" spans="4:4" ht="20.100000000000001" hidden="1" customHeight="1" x14ac:dyDescent="0.25">
      <c r="D77" s="289" t="str">
        <f>'LABOR COSTS'!F78</f>
        <v xml:space="preserve"> </v>
      </c>
    </row>
    <row r="78" spans="4:4" ht="20.100000000000001" hidden="1" customHeight="1" x14ac:dyDescent="0.25">
      <c r="D78" s="289" t="str">
        <f>'LABOR COSTS'!F79</f>
        <v xml:space="preserve"> </v>
      </c>
    </row>
    <row r="79" spans="4:4" ht="20.100000000000001" hidden="1" customHeight="1" x14ac:dyDescent="0.25">
      <c r="D79" s="289" t="str">
        <f>'LABOR COSTS'!F80</f>
        <v xml:space="preserve"> </v>
      </c>
    </row>
    <row r="80" spans="4:4" ht="20.100000000000001" hidden="1" customHeight="1" x14ac:dyDescent="0.25"/>
    <row r="81" ht="20.100000000000001" hidden="1" customHeight="1" x14ac:dyDescent="0.25"/>
    <row r="82" ht="20.100000000000001" hidden="1" customHeight="1" x14ac:dyDescent="0.25"/>
    <row r="128" spans="2:2" ht="20.100000000000001" customHeight="1" x14ac:dyDescent="0.25">
      <c r="B128" s="23">
        <v>8</v>
      </c>
    </row>
    <row r="129" spans="2:2" ht="20.100000000000001" customHeight="1" x14ac:dyDescent="0.25">
      <c r="B129" s="23">
        <v>9</v>
      </c>
    </row>
    <row r="130" spans="2:2" ht="20.100000000000001" customHeight="1" x14ac:dyDescent="0.25">
      <c r="B130" s="23">
        <v>10</v>
      </c>
    </row>
    <row r="131" spans="2:2" ht="20.100000000000001" customHeight="1" x14ac:dyDescent="0.25">
      <c r="B131" s="23">
        <v>11</v>
      </c>
    </row>
    <row r="132" spans="2:2" ht="20.100000000000001" customHeight="1" x14ac:dyDescent="0.25">
      <c r="B132" s="23">
        <v>12</v>
      </c>
    </row>
    <row r="133" spans="2:2" ht="20.100000000000001" customHeight="1" x14ac:dyDescent="0.25">
      <c r="B133" s="23">
        <v>13</v>
      </c>
    </row>
    <row r="134" spans="2:2" ht="20.100000000000001" customHeight="1" x14ac:dyDescent="0.25">
      <c r="B134" s="23">
        <v>14</v>
      </c>
    </row>
    <row r="135" spans="2:2" ht="20.100000000000001" customHeight="1" x14ac:dyDescent="0.25">
      <c r="B135" s="23">
        <v>15</v>
      </c>
    </row>
    <row r="136" spans="2:2" ht="20.100000000000001" customHeight="1" x14ac:dyDescent="0.25">
      <c r="B136" s="23">
        <v>16</v>
      </c>
    </row>
    <row r="137" spans="2:2" ht="20.100000000000001" customHeight="1" x14ac:dyDescent="0.25">
      <c r="B137" s="23">
        <v>17</v>
      </c>
    </row>
    <row r="138" spans="2:2" ht="20.100000000000001" customHeight="1" x14ac:dyDescent="0.25">
      <c r="B138" s="23">
        <v>18</v>
      </c>
    </row>
  </sheetData>
  <sheetProtection sheet="1" objects="1" scenarios="1"/>
  <mergeCells count="32">
    <mergeCell ref="B13:C13"/>
    <mergeCell ref="B21:C22"/>
    <mergeCell ref="D21:D22"/>
    <mergeCell ref="F31:F32"/>
    <mergeCell ref="B31:C32"/>
    <mergeCell ref="B14:C14"/>
    <mergeCell ref="B15:C15"/>
    <mergeCell ref="B16:C16"/>
    <mergeCell ref="B17:C17"/>
    <mergeCell ref="C11:G11"/>
    <mergeCell ref="E57:F57"/>
    <mergeCell ref="E58:F58"/>
    <mergeCell ref="E50:F50"/>
    <mergeCell ref="E51:F51"/>
    <mergeCell ref="E52:F52"/>
    <mergeCell ref="E54:F54"/>
    <mergeCell ref="E56:F56"/>
    <mergeCell ref="B38:C38"/>
    <mergeCell ref="B39:C39"/>
    <mergeCell ref="B18:C18"/>
    <mergeCell ref="B37:C37"/>
    <mergeCell ref="B33:C33"/>
    <mergeCell ref="B34:C34"/>
    <mergeCell ref="B35:C35"/>
    <mergeCell ref="B36:C36"/>
    <mergeCell ref="B40:C40"/>
    <mergeCell ref="B23:C23"/>
    <mergeCell ref="B24:C24"/>
    <mergeCell ref="B25:C25"/>
    <mergeCell ref="B26:C26"/>
    <mergeCell ref="B27:C27"/>
    <mergeCell ref="B28:C28"/>
  </mergeCells>
  <phoneticPr fontId="0" type="noConversion"/>
  <dataValidations count="4">
    <dataValidation type="list" allowBlank="1" showInputMessage="1" showErrorMessage="1" sqref="B11" xr:uid="{00000000-0002-0000-0800-000000000000}">
      <formula1>$B$128:$B$138</formula1>
    </dataValidation>
    <dataValidation type="list" allowBlank="1" showInputMessage="1" showErrorMessage="1" sqref="B24:C28" xr:uid="{00000000-0002-0000-0800-000001000000}">
      <formula1>$D$68:$D$79</formula1>
    </dataValidation>
    <dataValidation type="list" allowBlank="1" showInputMessage="1" showErrorMessage="1" sqref="C23" xr:uid="{00000000-0002-0000-0800-000002000000}">
      <formula1>E68:E83</formula1>
    </dataValidation>
    <dataValidation type="list" allowBlank="1" showInputMessage="1" showErrorMessage="1" sqref="B23" xr:uid="{00000000-0002-0000-0800-000003000000}">
      <formula1>D68:D79</formula1>
    </dataValidation>
  </dataValidations>
  <pageMargins left="0.25" right="0.5" top="0.33300000000000002" bottom="0.66700000000000004" header="0.5" footer="0.5"/>
  <pageSetup scale="62"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121</vt:i4>
      </vt:variant>
    </vt:vector>
  </HeadingPairs>
  <TitlesOfParts>
    <vt:vector size="151" baseType="lpstr">
      <vt:lpstr>INSTRUCTIONS</vt:lpstr>
      <vt:lpstr>CONTACT INFO</vt:lpstr>
      <vt:lpstr>LABOR COSTS</vt:lpstr>
      <vt:lpstr>SAMPLE LABOR RATE</vt:lpstr>
      <vt:lpstr>SAMPLE OVERHEAD</vt:lpstr>
      <vt:lpstr>PRIME CONTRACTORS</vt:lpstr>
      <vt:lpstr>PROPOSAL FORM</vt:lpstr>
      <vt:lpstr>SBE 2025 FORM</vt:lpstr>
      <vt:lpstr>PIN 1</vt:lpstr>
      <vt:lpstr>PIN 2</vt:lpstr>
      <vt:lpstr>PIN 3</vt:lpstr>
      <vt:lpstr>PIN 4</vt:lpstr>
      <vt:lpstr>PIN 5</vt:lpstr>
      <vt:lpstr>PIN 6</vt:lpstr>
      <vt:lpstr>PIN 7</vt:lpstr>
      <vt:lpstr>PIN 8</vt:lpstr>
      <vt:lpstr>PIN 9</vt:lpstr>
      <vt:lpstr>PIN 10</vt:lpstr>
      <vt:lpstr>PIN 11</vt:lpstr>
      <vt:lpstr>PIN 12</vt:lpstr>
      <vt:lpstr>PIN 13</vt:lpstr>
      <vt:lpstr>PIN 14</vt:lpstr>
      <vt:lpstr>PIN 15</vt:lpstr>
      <vt:lpstr>PIN 16</vt:lpstr>
      <vt:lpstr>PIN 17</vt:lpstr>
      <vt:lpstr>PIN 18</vt:lpstr>
      <vt:lpstr>PIN 19</vt:lpstr>
      <vt:lpstr>PIN 20</vt:lpstr>
      <vt:lpstr>LOADED LABOR RATES</vt:lpstr>
      <vt:lpstr>Summary</vt:lpstr>
      <vt:lpstr>'PIN 11'!_BID10</vt:lpstr>
      <vt:lpstr>'PIN 12'!_BID10</vt:lpstr>
      <vt:lpstr>'PIN 13'!_BID10</vt:lpstr>
      <vt:lpstr>'PIN 14'!_BID10</vt:lpstr>
      <vt:lpstr>'PIN 15'!_BID10</vt:lpstr>
      <vt:lpstr>'PIN 16'!_BID10</vt:lpstr>
      <vt:lpstr>'PIN 17'!_BID10</vt:lpstr>
      <vt:lpstr>'PIN 18'!_BID10</vt:lpstr>
      <vt:lpstr>'PIN 19'!_BID10</vt:lpstr>
      <vt:lpstr>LABOR</vt:lpstr>
      <vt:lpstr>PINAME11</vt:lpstr>
      <vt:lpstr>PINAME12</vt:lpstr>
      <vt:lpstr>PINAME13</vt:lpstr>
      <vt:lpstr>PINAME14</vt:lpstr>
      <vt:lpstr>PINAME15</vt:lpstr>
      <vt:lpstr>PINAME16</vt:lpstr>
      <vt:lpstr>PINAME17</vt:lpstr>
      <vt:lpstr>PINAME18</vt:lpstr>
      <vt:lpstr>PINAME19</vt:lpstr>
      <vt:lpstr>PINAME20</vt:lpstr>
      <vt:lpstr>PINO11</vt:lpstr>
      <vt:lpstr>PINO12</vt:lpstr>
      <vt:lpstr>PINO13</vt:lpstr>
      <vt:lpstr>PINO14</vt:lpstr>
      <vt:lpstr>PINO15</vt:lpstr>
      <vt:lpstr>PINO16</vt:lpstr>
      <vt:lpstr>PINO17</vt:lpstr>
      <vt:lpstr>PINO18</vt:lpstr>
      <vt:lpstr>PINO19</vt:lpstr>
      <vt:lpstr>PINO20</vt:lpstr>
      <vt:lpstr>prevailing_wage</vt:lpstr>
      <vt:lpstr>PRICE11</vt:lpstr>
      <vt:lpstr>PRICE12</vt:lpstr>
      <vt:lpstr>PRICE13</vt:lpstr>
      <vt:lpstr>PRICE14</vt:lpstr>
      <vt:lpstr>PRICE15</vt:lpstr>
      <vt:lpstr>PRICE16</vt:lpstr>
      <vt:lpstr>PRICE17</vt:lpstr>
      <vt:lpstr>PRICE18</vt:lpstr>
      <vt:lpstr>PRICE19</vt:lpstr>
      <vt:lpstr>PRICE20</vt:lpstr>
      <vt:lpstr>PRIME</vt:lpstr>
      <vt:lpstr>'CONTACT INFO'!Print_Area</vt:lpstr>
      <vt:lpstr>INSTRUCTIONS!Print_Area</vt:lpstr>
      <vt:lpstr>'LABOR COSTS'!Print_Area</vt:lpstr>
      <vt:lpstr>'LOADED LABOR RATES'!Print_Area</vt:lpstr>
      <vt:lpstr>'PIN 1'!Print_Area</vt:lpstr>
      <vt:lpstr>'PIN 10'!Print_Area</vt:lpstr>
      <vt:lpstr>'PIN 11'!Print_Area</vt:lpstr>
      <vt:lpstr>'PIN 12'!Print_Area</vt:lpstr>
      <vt:lpstr>'PIN 13'!Print_Area</vt:lpstr>
      <vt:lpstr>'PIN 14'!Print_Area</vt:lpstr>
      <vt:lpstr>'PIN 15'!Print_Area</vt:lpstr>
      <vt:lpstr>'PIN 16'!Print_Area</vt:lpstr>
      <vt:lpstr>'PIN 17'!Print_Area</vt:lpstr>
      <vt:lpstr>'PIN 18'!Print_Area</vt:lpstr>
      <vt:lpstr>'PIN 19'!Print_Area</vt:lpstr>
      <vt:lpstr>'PIN 2'!Print_Area</vt:lpstr>
      <vt:lpstr>'PIN 20'!Print_Area</vt:lpstr>
      <vt:lpstr>'PIN 3'!Print_Area</vt:lpstr>
      <vt:lpstr>'PIN 4'!Print_Area</vt:lpstr>
      <vt:lpstr>'PIN 5'!Print_Area</vt:lpstr>
      <vt:lpstr>'PIN 6'!Print_Area</vt:lpstr>
      <vt:lpstr>'PIN 7'!Print_Area</vt:lpstr>
      <vt:lpstr>'PIN 8'!Print_Area</vt:lpstr>
      <vt:lpstr>'PIN 9'!Print_Area</vt:lpstr>
      <vt:lpstr>'PRIME CONTRACTORS'!Print_Area</vt:lpstr>
      <vt:lpstr>'PROPOSAL FORM'!Print_Area</vt:lpstr>
      <vt:lpstr>'SAMPLE LABOR RATE'!Print_Area</vt:lpstr>
      <vt:lpstr>'SAMPLE OVERHEAD'!Print_Area</vt:lpstr>
      <vt:lpstr>'SBE 2025 FORM'!Print_Area</vt:lpstr>
      <vt:lpstr>Summary!Print_Area</vt:lpstr>
      <vt:lpstr>'LABOR COSTS'!Print_Area_MI</vt:lpstr>
      <vt:lpstr>QUANTITY11</vt:lpstr>
      <vt:lpstr>QUANTITY12</vt:lpstr>
      <vt:lpstr>QUANTITY13</vt:lpstr>
      <vt:lpstr>QUANTITY14</vt:lpstr>
      <vt:lpstr>QUANTITY15</vt:lpstr>
      <vt:lpstr>QUANTITY16</vt:lpstr>
      <vt:lpstr>QUANTITY17</vt:lpstr>
      <vt:lpstr>QUANTITY18</vt:lpstr>
      <vt:lpstr>QUANTITY19</vt:lpstr>
      <vt:lpstr>QUANTITY20</vt:lpstr>
      <vt:lpstr>'SBE 2025 FORM'!Quantity3</vt:lpstr>
      <vt:lpstr>'SBE 2025 FORM'!Quantity4</vt:lpstr>
      <vt:lpstr>'SBE 2025 FORM'!Quantity5</vt:lpstr>
      <vt:lpstr>'SBE 2025 FORM'!Quantity6</vt:lpstr>
      <vt:lpstr>'SBE 2025 FORM'!Text1</vt:lpstr>
      <vt:lpstr>'SBE 2025 FORM'!Text12</vt:lpstr>
      <vt:lpstr>'SBE 2025 FORM'!Text14</vt:lpstr>
      <vt:lpstr>'SBE 2025 FORM'!Text16</vt:lpstr>
      <vt:lpstr>'SBE 2025 FORM'!Text17</vt:lpstr>
      <vt:lpstr>'SBE 2025 FORM'!Text18</vt:lpstr>
      <vt:lpstr>'SBE 2025 FORM'!Text20</vt:lpstr>
      <vt:lpstr>'SBE 2025 FORM'!Text22</vt:lpstr>
      <vt:lpstr>'SBE 2025 FORM'!Text26</vt:lpstr>
      <vt:lpstr>'SBE 2025 FORM'!Text27</vt:lpstr>
      <vt:lpstr>'SBE 2025 FORM'!Text29</vt:lpstr>
      <vt:lpstr>'SBE 2025 FORM'!Text3</vt:lpstr>
      <vt:lpstr>'SBE 2025 FORM'!Text30</vt:lpstr>
      <vt:lpstr>'SBE 2025 FORM'!Text4</vt:lpstr>
      <vt:lpstr>'SBE 2025 FORM'!Text5</vt:lpstr>
      <vt:lpstr>'SBE 2025 FORM'!Text6</vt:lpstr>
      <vt:lpstr>UNIONS</vt:lpstr>
      <vt:lpstr>'SBE 2025 FORM'!UnitPrice1</vt:lpstr>
      <vt:lpstr>'SBE 2025 FORM'!UnitPrice2</vt:lpstr>
      <vt:lpstr>'SBE 2025 FORM'!UnitPrice3</vt:lpstr>
      <vt:lpstr>'SBE 2025 FORM'!UnitPrice4</vt:lpstr>
      <vt:lpstr>'SBE 2025 FORM'!UnitPrice5</vt:lpstr>
      <vt:lpstr>'SBE 2025 FORM'!UnitPrice6</vt:lpstr>
      <vt:lpstr>UNITS</vt:lpstr>
      <vt:lpstr>UNITS11</vt:lpstr>
      <vt:lpstr>UNITS12</vt:lpstr>
      <vt:lpstr>UNITS13</vt:lpstr>
      <vt:lpstr>UNITS14</vt:lpstr>
      <vt:lpstr>UNITS15</vt:lpstr>
      <vt:lpstr>UNITS16</vt:lpstr>
      <vt:lpstr>UNITS17</vt:lpstr>
      <vt:lpstr>UNITS18</vt:lpstr>
      <vt:lpstr>UNITS19</vt:lpstr>
      <vt:lpstr>UNITS20</vt:lpstr>
    </vt:vector>
  </TitlesOfParts>
  <Company>WILKIN &amp;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Doffin</dc:creator>
  <cp:lastModifiedBy>Brown, Ronald S</cp:lastModifiedBy>
  <cp:lastPrinted>2019-04-05T22:13:10Z</cp:lastPrinted>
  <dcterms:created xsi:type="dcterms:W3CDTF">2002-03-19T22:09:23Z</dcterms:created>
  <dcterms:modified xsi:type="dcterms:W3CDTF">2019-05-15T14:27:19Z</dcterms:modified>
</cp:coreProperties>
</file>